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855" yWindow="120" windowWidth="12825" windowHeight="11640" tabRatio="500"/>
  </bookViews>
  <sheets>
    <sheet name="Average Teacher Salary Final" sheetId="1" r:id="rId1"/>
    <sheet name="Sheet1" sheetId="2" r:id="rId2"/>
  </sheets>
  <definedNames>
    <definedName name="_xlnm.Print_Area" localSheetId="0">'Average Teacher Salary Final'!$A$1:$K$19</definedName>
  </definedNames>
  <calcPr calcId="145621"/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9" i="1" s="1"/>
  <c r="K14" i="1"/>
  <c r="K15" i="1"/>
  <c r="K16" i="1"/>
  <c r="K17" i="1"/>
  <c r="K18" i="1"/>
  <c r="K5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3" i="1"/>
  <c r="I19" i="1" l="1"/>
  <c r="H13" i="1" l="1"/>
  <c r="H14" i="1"/>
  <c r="H12" i="1"/>
  <c r="H18" i="1"/>
  <c r="H17" i="1"/>
  <c r="H11" i="1"/>
  <c r="H15" i="1"/>
  <c r="H16" i="1"/>
  <c r="F4" i="1"/>
  <c r="H4" i="1" s="1"/>
  <c r="H5" i="1"/>
  <c r="H6" i="1"/>
  <c r="H7" i="1"/>
  <c r="H8" i="1"/>
  <c r="H9" i="1"/>
  <c r="H10" i="1"/>
  <c r="H3" i="1"/>
  <c r="E4" i="1"/>
  <c r="E19" i="1" s="1"/>
  <c r="F19" i="1" l="1"/>
  <c r="H19" i="1" s="1"/>
</calcChain>
</file>

<file path=xl/sharedStrings.xml><?xml version="1.0" encoding="utf-8"?>
<sst xmlns="http://schemas.openxmlformats.org/spreadsheetml/2006/main" count="94" uniqueCount="58">
  <si>
    <t>Funded through Central Budget</t>
  </si>
  <si>
    <t xml:space="preserve">Cost impact of substitute teacher coverage </t>
  </si>
  <si>
    <t>Substitute Teacher Coverage</t>
  </si>
  <si>
    <t>Funded through Private Funds</t>
  </si>
  <si>
    <t>Cost impact of employees eligible for extra year option</t>
  </si>
  <si>
    <t>Extra Year Option (Mutual Consent)</t>
  </si>
  <si>
    <t>Cost impact of employees eligible for buyout option</t>
  </si>
  <si>
    <t>Buyout Option (Mutual Consent)</t>
  </si>
  <si>
    <t>Cost impact of employees eligible for Early Retirement</t>
  </si>
  <si>
    <t>Early Retirement Option</t>
  </si>
  <si>
    <t xml:space="preserve">Employees who are rated "Highly Effective" are eligible for a bonus. </t>
  </si>
  <si>
    <t>Benefits</t>
  </si>
  <si>
    <t xml:space="preserve">Base Salary </t>
  </si>
  <si>
    <t>Base Salary</t>
  </si>
  <si>
    <t>FY12 Impact</t>
  </si>
  <si>
    <t>FY13 Impact</t>
  </si>
  <si>
    <t>Detail</t>
  </si>
  <si>
    <t>Projected Cost Factor</t>
  </si>
  <si>
    <t>FY13 - FY14 Variance</t>
  </si>
  <si>
    <t xml:space="preserve">Fingerprinting Screen, FMLA Verification/Fitness for Duty, Drug and alcohol testing </t>
  </si>
  <si>
    <t>Cost impact of screening teachers; Drug and Alcohol testing new for FY14</t>
  </si>
  <si>
    <t>Start-Up Supplies / Start up center supplies</t>
  </si>
  <si>
    <t>Cost of Teacher Supply Cards</t>
  </si>
  <si>
    <t>Funded through central budget</t>
  </si>
  <si>
    <t>Stipends</t>
  </si>
  <si>
    <t>Department Chair Stipends</t>
  </si>
  <si>
    <t>Funded Centrally</t>
  </si>
  <si>
    <t>Increase in Athletic Coach Stipends</t>
  </si>
  <si>
    <t>N/A</t>
  </si>
  <si>
    <t>Position Conversions</t>
  </si>
  <si>
    <t>Conversion of Athletic Trainers to 11-month</t>
  </si>
  <si>
    <t>Conversion of EG-09s to ET-15s</t>
  </si>
  <si>
    <t>Other</t>
  </si>
  <si>
    <t>ADA Accomodations</t>
  </si>
  <si>
    <t>Declaration of Intent to Not Return (DINR) Bonus</t>
  </si>
  <si>
    <t>Educational Leave with Pay</t>
  </si>
  <si>
    <t>Conversion of Athletic Trainers to 11 Mo. Employees</t>
  </si>
  <si>
    <t>Conversion of EG-09 to ET-15</t>
  </si>
  <si>
    <t>Load File</t>
  </si>
  <si>
    <t>% Allocation</t>
  </si>
  <si>
    <t>Schools</t>
  </si>
  <si>
    <t>Schools Org Code 7992</t>
  </si>
  <si>
    <t>Schools Org Code 7991</t>
  </si>
  <si>
    <t>Projected Fiscal Year 2014 Average Teacher Cost</t>
  </si>
  <si>
    <t>Administrative</t>
  </si>
  <si>
    <t>Total</t>
  </si>
  <si>
    <t>Schools Org Code 7990</t>
  </si>
  <si>
    <t>Schools Org Code 7820</t>
  </si>
  <si>
    <t>Accounts for the average based salary of the ET-15 position, weighted by the number of expected positions and their grade/step.</t>
  </si>
  <si>
    <t>14.5% in FY14; 17.2% of based salary projected in FY13; was 15.9% in FY12</t>
  </si>
  <si>
    <t>Performance-basedd Bonuses</t>
  </si>
  <si>
    <t>Mutual Consent (School-based)</t>
  </si>
  <si>
    <t>School-based</t>
  </si>
  <si>
    <t>Stipends (School-based)</t>
  </si>
  <si>
    <t>Position Conversions (School-based)</t>
  </si>
  <si>
    <t>Impact Bonus (School-based)</t>
  </si>
  <si>
    <t>School-based Org Code 6280</t>
  </si>
  <si>
    <t>School-based Org Code 4730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</si>
</sst>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6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0" fillId="0" borderId="3" xfId="0" applyBorder="1"/>
    <xf numFmtId="0" fontId="3" fillId="3" borderId="1" xfId="0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165" fontId="0" fillId="0" borderId="0" xfId="13" applyNumberFormat="1" applyFont="1"/>
    <xf numFmtId="164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3" fontId="0" fillId="3" borderId="3" xfId="14" applyFont="1" applyFill="1" applyBorder="1"/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5" borderId="1" xfId="0" applyFill="1" applyBorder="1"/>
    <xf numFmtId="0" fontId="2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164" fontId="0" fillId="5" borderId="1" xfId="0" applyNumberFormat="1" applyFill="1" applyBorder="1" applyAlignment="1">
      <alignment horizontal="center" wrapText="1"/>
    </xf>
    <xf numFmtId="164" fontId="0" fillId="5" borderId="1" xfId="0" applyNumberFormat="1" applyFill="1" applyBorder="1" applyAlignment="1">
      <alignment horizontal="center"/>
    </xf>
    <xf numFmtId="10" fontId="0" fillId="5" borderId="3" xfId="15" applyNumberFormat="1" applyFont="1" applyFill="1" applyBorder="1"/>
    <xf numFmtId="0" fontId="8" fillId="5" borderId="1" xfId="0" applyFont="1" applyFill="1" applyBorder="1" applyAlignment="1">
      <alignment horizontal="center" vertical="center" wrapText="1"/>
    </xf>
    <xf numFmtId="165" fontId="0" fillId="0" borderId="1" xfId="13" applyNumberFormat="1" applyFont="1" applyBorder="1"/>
    <xf numFmtId="165" fontId="0" fillId="5" borderId="1" xfId="13" applyNumberFormat="1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10" fontId="3" fillId="0" borderId="3" xfId="15" applyNumberFormat="1" applyFont="1" applyBorder="1"/>
    <xf numFmtId="0" fontId="3" fillId="0" borderId="1" xfId="0" applyFont="1" applyBorder="1" applyAlignment="1">
      <alignment horizontal="center"/>
    </xf>
    <xf numFmtId="165" fontId="3" fillId="0" borderId="1" xfId="13" applyNumberFormat="1" applyFont="1" applyBorder="1"/>
    <xf numFmtId="0" fontId="9" fillId="0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2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center" wrapText="1"/>
    </xf>
    <xf numFmtId="164" fontId="0" fillId="6" borderId="1" xfId="0" applyNumberFormat="1" applyFill="1" applyBorder="1" applyAlignment="1">
      <alignment horizontal="center" wrapText="1"/>
    </xf>
    <xf numFmtId="164" fontId="0" fillId="6" borderId="1" xfId="0" applyNumberFormat="1" applyFill="1" applyBorder="1" applyAlignment="1">
      <alignment horizontal="center"/>
    </xf>
    <xf numFmtId="10" fontId="0" fillId="6" borderId="3" xfId="15" applyNumberFormat="1" applyFont="1" applyFill="1" applyBorder="1"/>
    <xf numFmtId="165" fontId="0" fillId="6" borderId="1" xfId="13" applyNumberFormat="1" applyFont="1" applyFill="1" applyBorder="1"/>
    <xf numFmtId="10" fontId="0" fillId="6" borderId="1" xfId="0" applyNumberForma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vertical="center" wrapText="1"/>
    </xf>
    <xf numFmtId="164" fontId="0" fillId="0" borderId="0" xfId="0" applyNumberFormat="1" applyBorder="1" applyAlignment="1">
      <alignment horizontal="center" wrapText="1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13" applyNumberFormat="1" applyFont="1" applyBorder="1"/>
    <xf numFmtId="0" fontId="3" fillId="6" borderId="4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</cellXfs>
  <cellStyles count="16">
    <cellStyle name="Comma" xfId="14" builtinId="3"/>
    <cellStyle name="Currency" xfId="13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  <cellStyle name="Percent" xfId="15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view="pageLayout" topLeftCell="A2" zoomScaleNormal="100" workbookViewId="0">
      <selection activeCell="J6" sqref="J6:J8"/>
    </sheetView>
  </sheetViews>
  <sheetFormatPr defaultColWidth="10.85546875" defaultRowHeight="15" x14ac:dyDescent="0.25"/>
  <cols>
    <col min="1" max="1" width="14.140625" style="44" customWidth="1"/>
    <col min="2" max="2" width="4.28515625" style="42" customWidth="1"/>
    <col min="3" max="3" width="35.7109375" style="44" customWidth="1"/>
    <col min="4" max="4" width="39.7109375" style="45" hidden="1" customWidth="1"/>
    <col min="5" max="5" width="14.28515625" style="46" hidden="1" customWidth="1"/>
    <col min="6" max="6" width="14" style="47" hidden="1" customWidth="1"/>
    <col min="7" max="7" width="11.5703125" style="47" customWidth="1"/>
    <col min="8" max="8" width="14.140625" style="47" hidden="1" customWidth="1"/>
    <col min="9" max="9" width="10.140625" style="42" customWidth="1"/>
    <col min="10" max="10" width="26.5703125" style="48" customWidth="1"/>
    <col min="11" max="11" width="15.28515625" style="49" bestFit="1" customWidth="1"/>
    <col min="12" max="16384" width="10.85546875" style="42"/>
  </cols>
  <sheetData>
    <row r="1" spans="1:12" ht="14.1" customHeight="1" x14ac:dyDescent="0.25">
      <c r="A1" s="58"/>
      <c r="B1" s="58"/>
      <c r="C1" s="59" t="s">
        <v>43</v>
      </c>
      <c r="D1" s="59"/>
      <c r="E1" s="59"/>
      <c r="F1" s="59"/>
      <c r="G1" s="59"/>
      <c r="H1" s="59"/>
      <c r="I1" s="1"/>
      <c r="J1" s="8"/>
      <c r="K1" s="19"/>
    </row>
    <row r="2" spans="1:12" ht="30" x14ac:dyDescent="0.25">
      <c r="A2" s="58"/>
      <c r="B2" s="58"/>
      <c r="C2" s="2" t="s">
        <v>17</v>
      </c>
      <c r="D2" s="5" t="s">
        <v>16</v>
      </c>
      <c r="E2" s="3" t="s">
        <v>14</v>
      </c>
      <c r="F2" s="4" t="s">
        <v>15</v>
      </c>
      <c r="G2" s="9">
        <v>96670</v>
      </c>
      <c r="H2" s="3" t="s">
        <v>18</v>
      </c>
      <c r="I2" s="10" t="s">
        <v>39</v>
      </c>
      <c r="J2" s="11" t="s">
        <v>38</v>
      </c>
      <c r="K2" s="19"/>
    </row>
    <row r="3" spans="1:12" ht="56.1" customHeight="1" x14ac:dyDescent="0.25">
      <c r="A3" s="31" t="s">
        <v>13</v>
      </c>
      <c r="B3" s="12">
        <v>1</v>
      </c>
      <c r="C3" s="13" t="s">
        <v>12</v>
      </c>
      <c r="D3" s="14" t="s">
        <v>48</v>
      </c>
      <c r="E3" s="15">
        <v>78241</v>
      </c>
      <c r="F3" s="16">
        <v>77512</v>
      </c>
      <c r="G3" s="16">
        <v>79061</v>
      </c>
      <c r="H3" s="16">
        <f>SUM(G3)-F3</f>
        <v>1549</v>
      </c>
      <c r="I3" s="17">
        <f t="shared" ref="I3:I18" si="0">+G3/$G$2</f>
        <v>0.81784421226854243</v>
      </c>
      <c r="J3" s="55" t="s">
        <v>40</v>
      </c>
      <c r="K3" s="19"/>
    </row>
    <row r="4" spans="1:12" ht="56.1" customHeight="1" x14ac:dyDescent="0.25">
      <c r="A4" s="31" t="s">
        <v>11</v>
      </c>
      <c r="B4" s="12">
        <v>2</v>
      </c>
      <c r="C4" s="13" t="s">
        <v>11</v>
      </c>
      <c r="D4" s="14" t="s">
        <v>49</v>
      </c>
      <c r="E4" s="15">
        <f>E3*0.159</f>
        <v>12440.319</v>
      </c>
      <c r="F4" s="16">
        <f>F3*0.172</f>
        <v>13332.063999999998</v>
      </c>
      <c r="G4" s="16">
        <v>11464</v>
      </c>
      <c r="H4" s="16">
        <f t="shared" ref="H4:H10" si="1">SUM(G4)-F4</f>
        <v>-1868.0639999999985</v>
      </c>
      <c r="I4" s="17">
        <f t="shared" si="0"/>
        <v>0.11858901417192511</v>
      </c>
      <c r="J4" s="56"/>
      <c r="K4" s="19"/>
    </row>
    <row r="5" spans="1:12" ht="56.1" customHeight="1" x14ac:dyDescent="0.25">
      <c r="A5" s="40" t="s">
        <v>55</v>
      </c>
      <c r="B5" s="32">
        <v>3</v>
      </c>
      <c r="C5" s="33" t="s">
        <v>50</v>
      </c>
      <c r="D5" s="34" t="s">
        <v>10</v>
      </c>
      <c r="E5" s="35" t="s">
        <v>3</v>
      </c>
      <c r="F5" s="36">
        <v>1040</v>
      </c>
      <c r="G5" s="36">
        <v>828</v>
      </c>
      <c r="H5" s="36">
        <f t="shared" si="1"/>
        <v>-212</v>
      </c>
      <c r="I5" s="37">
        <f t="shared" si="0"/>
        <v>8.5652218889003835E-3</v>
      </c>
      <c r="J5" s="41" t="s">
        <v>56</v>
      </c>
      <c r="K5" s="38">
        <f>+G5*3881.5</f>
        <v>3213882</v>
      </c>
    </row>
    <row r="6" spans="1:12" ht="56.1" customHeight="1" x14ac:dyDescent="0.25">
      <c r="A6" s="62" t="s">
        <v>51</v>
      </c>
      <c r="B6" s="12">
        <v>4</v>
      </c>
      <c r="C6" s="13" t="s">
        <v>9</v>
      </c>
      <c r="D6" s="14" t="s">
        <v>8</v>
      </c>
      <c r="E6" s="15" t="s">
        <v>3</v>
      </c>
      <c r="F6" s="16">
        <v>425</v>
      </c>
      <c r="G6" s="16">
        <v>428</v>
      </c>
      <c r="H6" s="16">
        <f t="shared" si="1"/>
        <v>3</v>
      </c>
      <c r="I6" s="17">
        <f t="shared" si="0"/>
        <v>4.4274335367745941E-3</v>
      </c>
      <c r="J6" s="57" t="s">
        <v>57</v>
      </c>
      <c r="K6" s="20">
        <f t="shared" ref="K6:K18" si="2">+G6*3881.5</f>
        <v>1661282</v>
      </c>
    </row>
    <row r="7" spans="1:12" ht="56.1" customHeight="1" x14ac:dyDescent="0.25">
      <c r="A7" s="64"/>
      <c r="B7" s="12">
        <v>5</v>
      </c>
      <c r="C7" s="13" t="s">
        <v>7</v>
      </c>
      <c r="D7" s="14" t="s">
        <v>6</v>
      </c>
      <c r="E7" s="15" t="s">
        <v>3</v>
      </c>
      <c r="F7" s="16">
        <v>98</v>
      </c>
      <c r="G7" s="16">
        <v>227</v>
      </c>
      <c r="H7" s="16">
        <f t="shared" si="1"/>
        <v>129</v>
      </c>
      <c r="I7" s="17">
        <f t="shared" si="0"/>
        <v>2.3481948898313853E-3</v>
      </c>
      <c r="J7" s="57"/>
      <c r="K7" s="20">
        <f t="shared" si="2"/>
        <v>881100.5</v>
      </c>
    </row>
    <row r="8" spans="1:12" ht="56.1" customHeight="1" x14ac:dyDescent="0.25">
      <c r="A8" s="63"/>
      <c r="B8" s="12">
        <v>6</v>
      </c>
      <c r="C8" s="13" t="s">
        <v>5</v>
      </c>
      <c r="D8" s="14" t="s">
        <v>4</v>
      </c>
      <c r="E8" s="15" t="s">
        <v>3</v>
      </c>
      <c r="F8" s="16">
        <v>1974</v>
      </c>
      <c r="G8" s="16">
        <v>2467</v>
      </c>
      <c r="H8" s="16">
        <f t="shared" si="1"/>
        <v>493</v>
      </c>
      <c r="I8" s="17">
        <f t="shared" si="0"/>
        <v>2.5519809661735803E-2</v>
      </c>
      <c r="J8" s="52"/>
      <c r="K8" s="20">
        <f t="shared" si="2"/>
        <v>9575660.5</v>
      </c>
    </row>
    <row r="9" spans="1:12" ht="56.1" customHeight="1" x14ac:dyDescent="0.25">
      <c r="A9" s="50" t="s">
        <v>52</v>
      </c>
      <c r="B9" s="32">
        <v>7</v>
      </c>
      <c r="C9" s="33" t="s">
        <v>2</v>
      </c>
      <c r="D9" s="34" t="s">
        <v>1</v>
      </c>
      <c r="E9" s="35">
        <v>821</v>
      </c>
      <c r="F9" s="36">
        <v>895</v>
      </c>
      <c r="G9" s="36">
        <v>1275</v>
      </c>
      <c r="H9" s="36">
        <f t="shared" si="1"/>
        <v>380</v>
      </c>
      <c r="I9" s="37">
        <f t="shared" si="0"/>
        <v>1.3189200372400952E-2</v>
      </c>
      <c r="J9" s="39" t="s">
        <v>47</v>
      </c>
      <c r="K9" s="38">
        <f t="shared" si="2"/>
        <v>4948912.5</v>
      </c>
    </row>
    <row r="10" spans="1:12" ht="45" x14ac:dyDescent="0.25">
      <c r="A10" s="62" t="s">
        <v>44</v>
      </c>
      <c r="B10" s="12">
        <v>8</v>
      </c>
      <c r="C10" s="13" t="s">
        <v>19</v>
      </c>
      <c r="D10" s="14" t="s">
        <v>20</v>
      </c>
      <c r="E10" s="15" t="s">
        <v>0</v>
      </c>
      <c r="F10" s="16">
        <v>100</v>
      </c>
      <c r="G10" s="16">
        <v>158</v>
      </c>
      <c r="H10" s="16">
        <f t="shared" si="1"/>
        <v>58</v>
      </c>
      <c r="I10" s="17">
        <f t="shared" si="0"/>
        <v>1.6344263990896867E-3</v>
      </c>
      <c r="J10" s="51" t="s">
        <v>46</v>
      </c>
      <c r="K10" s="20">
        <f t="shared" si="2"/>
        <v>613277</v>
      </c>
      <c r="L10" s="43"/>
    </row>
    <row r="11" spans="1:12" ht="56.1" customHeight="1" x14ac:dyDescent="0.25">
      <c r="A11" s="64"/>
      <c r="B11" s="12">
        <v>9</v>
      </c>
      <c r="C11" s="13" t="s">
        <v>21</v>
      </c>
      <c r="D11" s="14" t="s">
        <v>22</v>
      </c>
      <c r="E11" s="15" t="s">
        <v>0</v>
      </c>
      <c r="F11" s="15" t="s">
        <v>23</v>
      </c>
      <c r="G11" s="16">
        <v>208</v>
      </c>
      <c r="H11" s="16">
        <f t="shared" ref="H11:H18" si="3">SUM(G11)-0</f>
        <v>208</v>
      </c>
      <c r="I11" s="17">
        <f t="shared" si="0"/>
        <v>2.15164994310541E-3</v>
      </c>
      <c r="J11" s="57"/>
      <c r="K11" s="20">
        <f t="shared" si="2"/>
        <v>807352</v>
      </c>
      <c r="L11" s="43"/>
    </row>
    <row r="12" spans="1:12" ht="56.1" customHeight="1" x14ac:dyDescent="0.25">
      <c r="A12" s="64"/>
      <c r="B12" s="12">
        <v>10</v>
      </c>
      <c r="C12" s="18" t="s">
        <v>33</v>
      </c>
      <c r="D12" s="14"/>
      <c r="E12" s="15" t="s">
        <v>0</v>
      </c>
      <c r="F12" s="15" t="s">
        <v>23</v>
      </c>
      <c r="G12" s="16">
        <v>18</v>
      </c>
      <c r="H12" s="16">
        <f t="shared" si="3"/>
        <v>18</v>
      </c>
      <c r="I12" s="17">
        <f t="shared" si="0"/>
        <v>1.8620047584566048E-4</v>
      </c>
      <c r="J12" s="57"/>
      <c r="K12" s="20">
        <f t="shared" si="2"/>
        <v>69867</v>
      </c>
      <c r="L12" s="43"/>
    </row>
    <row r="13" spans="1:12" ht="56.1" customHeight="1" x14ac:dyDescent="0.25">
      <c r="A13" s="64"/>
      <c r="B13" s="12">
        <v>11</v>
      </c>
      <c r="C13" s="18" t="s">
        <v>34</v>
      </c>
      <c r="D13" s="14"/>
      <c r="E13" s="15" t="s">
        <v>0</v>
      </c>
      <c r="F13" s="15" t="s">
        <v>23</v>
      </c>
      <c r="G13" s="16">
        <v>63</v>
      </c>
      <c r="H13" s="16">
        <f t="shared" si="3"/>
        <v>63</v>
      </c>
      <c r="I13" s="17">
        <f t="shared" si="0"/>
        <v>6.5170166545981169E-4</v>
      </c>
      <c r="J13" s="57"/>
      <c r="K13" s="20">
        <f t="shared" si="2"/>
        <v>244534.5</v>
      </c>
      <c r="L13" s="43"/>
    </row>
    <row r="14" spans="1:12" ht="56.1" customHeight="1" x14ac:dyDescent="0.25">
      <c r="A14" s="63"/>
      <c r="B14" s="12">
        <v>12</v>
      </c>
      <c r="C14" s="18" t="s">
        <v>35</v>
      </c>
      <c r="D14" s="14"/>
      <c r="E14" s="15" t="s">
        <v>0</v>
      </c>
      <c r="F14" s="15" t="s">
        <v>23</v>
      </c>
      <c r="G14" s="16">
        <v>62</v>
      </c>
      <c r="H14" s="16">
        <f t="shared" si="3"/>
        <v>62</v>
      </c>
      <c r="I14" s="17">
        <f t="shared" si="0"/>
        <v>6.4135719457949721E-4</v>
      </c>
      <c r="J14" s="52"/>
      <c r="K14" s="20">
        <f t="shared" si="2"/>
        <v>240653</v>
      </c>
      <c r="L14" s="43"/>
    </row>
    <row r="15" spans="1:12" ht="56.1" customHeight="1" x14ac:dyDescent="0.25">
      <c r="A15" s="60" t="s">
        <v>53</v>
      </c>
      <c r="B15" s="32">
        <v>13</v>
      </c>
      <c r="C15" s="33" t="s">
        <v>25</v>
      </c>
      <c r="D15" s="34"/>
      <c r="E15" s="35" t="s">
        <v>26</v>
      </c>
      <c r="F15" s="35" t="s">
        <v>26</v>
      </c>
      <c r="G15" s="36">
        <v>63</v>
      </c>
      <c r="H15" s="36">
        <f t="shared" si="3"/>
        <v>63</v>
      </c>
      <c r="I15" s="37">
        <f t="shared" si="0"/>
        <v>6.5170166545981169E-4</v>
      </c>
      <c r="J15" s="53" t="s">
        <v>42</v>
      </c>
      <c r="K15" s="38">
        <f t="shared" si="2"/>
        <v>244534.5</v>
      </c>
      <c r="L15" s="43"/>
    </row>
    <row r="16" spans="1:12" ht="56.1" customHeight="1" x14ac:dyDescent="0.25">
      <c r="A16" s="61"/>
      <c r="B16" s="32">
        <v>14</v>
      </c>
      <c r="C16" s="33" t="s">
        <v>27</v>
      </c>
      <c r="D16" s="34"/>
      <c r="E16" s="35" t="s">
        <v>28</v>
      </c>
      <c r="F16" s="35" t="s">
        <v>28</v>
      </c>
      <c r="G16" s="36">
        <v>176</v>
      </c>
      <c r="H16" s="36">
        <f t="shared" si="3"/>
        <v>176</v>
      </c>
      <c r="I16" s="37">
        <f t="shared" si="0"/>
        <v>1.8206268749353471E-3</v>
      </c>
      <c r="J16" s="54"/>
      <c r="K16" s="38">
        <f t="shared" si="2"/>
        <v>683144</v>
      </c>
      <c r="L16" s="43"/>
    </row>
    <row r="17" spans="1:12" ht="56.1" customHeight="1" x14ac:dyDescent="0.25">
      <c r="A17" s="62" t="s">
        <v>54</v>
      </c>
      <c r="B17" s="12">
        <v>15</v>
      </c>
      <c r="C17" s="13" t="s">
        <v>36</v>
      </c>
      <c r="D17" s="14"/>
      <c r="E17" s="15" t="s">
        <v>28</v>
      </c>
      <c r="F17" s="15" t="s">
        <v>28</v>
      </c>
      <c r="G17" s="16">
        <v>30</v>
      </c>
      <c r="H17" s="16">
        <f t="shared" si="3"/>
        <v>30</v>
      </c>
      <c r="I17" s="17">
        <f t="shared" si="0"/>
        <v>3.1033412640943414E-4</v>
      </c>
      <c r="J17" s="51" t="s">
        <v>41</v>
      </c>
      <c r="K17" s="20">
        <f t="shared" si="2"/>
        <v>116445</v>
      </c>
      <c r="L17" s="43"/>
    </row>
    <row r="18" spans="1:12" ht="56.1" customHeight="1" x14ac:dyDescent="0.25">
      <c r="A18" s="63"/>
      <c r="B18" s="12">
        <v>16</v>
      </c>
      <c r="C18" s="13" t="s">
        <v>37</v>
      </c>
      <c r="D18" s="14"/>
      <c r="E18" s="15" t="s">
        <v>28</v>
      </c>
      <c r="F18" s="15" t="s">
        <v>28</v>
      </c>
      <c r="G18" s="16">
        <v>144</v>
      </c>
      <c r="H18" s="16">
        <f t="shared" si="3"/>
        <v>144</v>
      </c>
      <c r="I18" s="17">
        <f t="shared" si="0"/>
        <v>1.4896038067652839E-3</v>
      </c>
      <c r="J18" s="52"/>
      <c r="K18" s="20">
        <f t="shared" si="2"/>
        <v>558936</v>
      </c>
      <c r="L18" s="43"/>
    </row>
    <row r="19" spans="1:12" ht="56.1" customHeight="1" x14ac:dyDescent="0.25">
      <c r="A19" s="21"/>
      <c r="B19" s="22"/>
      <c r="C19" s="30" t="s">
        <v>45</v>
      </c>
      <c r="D19" s="23"/>
      <c r="E19" s="24">
        <f>SUM(E3+E4)</f>
        <v>90681.319000000003</v>
      </c>
      <c r="F19" s="25">
        <f>SUM(F3:F11)</f>
        <v>95376.063999999998</v>
      </c>
      <c r="G19" s="26">
        <v>96670</v>
      </c>
      <c r="H19" s="7">
        <f>SUM(G19)-F19</f>
        <v>1293.9360000000015</v>
      </c>
      <c r="I19" s="27">
        <f>SUM(I3:I18)</f>
        <v>1.0000206889417607</v>
      </c>
      <c r="J19" s="28"/>
      <c r="K19" s="29">
        <f>SUM(K5:K18)</f>
        <v>23859580.5</v>
      </c>
      <c r="L19" s="43"/>
    </row>
    <row r="20" spans="1:12" x14ac:dyDescent="0.25">
      <c r="L20" s="43"/>
    </row>
    <row r="21" spans="1:12" x14ac:dyDescent="0.25">
      <c r="L21" s="43"/>
    </row>
    <row r="22" spans="1:12" x14ac:dyDescent="0.25">
      <c r="L22" s="43"/>
    </row>
  </sheetData>
  <mergeCells count="11">
    <mergeCell ref="A1:B2"/>
    <mergeCell ref="C1:H1"/>
    <mergeCell ref="A15:A16"/>
    <mergeCell ref="A17:A18"/>
    <mergeCell ref="A6:A8"/>
    <mergeCell ref="A10:A14"/>
    <mergeCell ref="J17:J18"/>
    <mergeCell ref="J15:J16"/>
    <mergeCell ref="J3:J4"/>
    <mergeCell ref="J6:J8"/>
    <mergeCell ref="J10:J14"/>
  </mergeCells>
  <phoneticPr fontId="4" type="noConversion"/>
  <printOptions horizontalCentered="1" verticalCentered="1"/>
  <pageMargins left="0.25" right="0.25" top="0.75" bottom="0.75" header="0.3" footer="0.3"/>
  <pageSetup scale="71" orientation="portrait" horizontalDpi="4294967292" verticalDpi="4294967292" r:id="rId1"/>
  <headerFooter>
    <oddHeader>&amp;C&amp;"-,Bold"&amp;14DCPS FY2014 Budget Hearing
Q5 Attachment_FY14 Average Teacher Salary</oddHeader>
    <oddFooter>&amp;L&amp;"-,Bold"&amp;Z&amp;F&amp;RDCPS Confidential  &amp;D</oddFooter>
  </headerFooter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B5" sqref="B5"/>
    </sheetView>
  </sheetViews>
  <sheetFormatPr defaultRowHeight="15" x14ac:dyDescent="0.25"/>
  <cols>
    <col min="1" max="1" width="19.85546875" bestFit="1" customWidth="1"/>
    <col min="2" max="2" width="45" bestFit="1" customWidth="1"/>
    <col min="3" max="4" width="16.28515625" bestFit="1" customWidth="1"/>
    <col min="5" max="5" width="7" bestFit="1" customWidth="1"/>
    <col min="8" max="8" width="12" bestFit="1" customWidth="1"/>
  </cols>
  <sheetData>
    <row r="1" spans="1:8" x14ac:dyDescent="0.25">
      <c r="A1" t="s">
        <v>24</v>
      </c>
      <c r="B1" t="s">
        <v>25</v>
      </c>
      <c r="C1" t="s">
        <v>26</v>
      </c>
      <c r="D1" t="s">
        <v>26</v>
      </c>
      <c r="E1">
        <v>250000</v>
      </c>
      <c r="F1">
        <v>62.924742008557764</v>
      </c>
      <c r="G1">
        <v>0</v>
      </c>
      <c r="H1" s="6">
        <v>62.924742008557764</v>
      </c>
    </row>
    <row r="2" spans="1:8" x14ac:dyDescent="0.25">
      <c r="B2" t="s">
        <v>27</v>
      </c>
      <c r="C2" t="s">
        <v>28</v>
      </c>
      <c r="D2" t="s">
        <v>28</v>
      </c>
      <c r="E2">
        <v>700000</v>
      </c>
      <c r="F2">
        <v>176.18927762396174</v>
      </c>
      <c r="G2">
        <v>0</v>
      </c>
      <c r="H2" s="6">
        <v>176.18927762396174</v>
      </c>
    </row>
    <row r="3" spans="1:8" x14ac:dyDescent="0.25">
      <c r="A3" t="s">
        <v>29</v>
      </c>
      <c r="B3" t="s">
        <v>30</v>
      </c>
      <c r="C3" t="s">
        <v>28</v>
      </c>
      <c r="D3" t="s">
        <v>28</v>
      </c>
      <c r="E3">
        <v>117600</v>
      </c>
      <c r="F3">
        <v>29.599798640825572</v>
      </c>
      <c r="G3">
        <v>0</v>
      </c>
      <c r="H3" s="6">
        <v>29.599798640825572</v>
      </c>
    </row>
    <row r="4" spans="1:8" x14ac:dyDescent="0.25">
      <c r="B4" t="s">
        <v>31</v>
      </c>
      <c r="C4" t="s">
        <v>28</v>
      </c>
      <c r="D4" t="s">
        <v>28</v>
      </c>
      <c r="E4">
        <v>573101</v>
      </c>
      <c r="F4">
        <v>144.24893027938586</v>
      </c>
      <c r="G4">
        <v>0</v>
      </c>
      <c r="H4" s="6">
        <v>144.24893027938586</v>
      </c>
    </row>
    <row r="5" spans="1:8" x14ac:dyDescent="0.25">
      <c r="A5" t="s">
        <v>32</v>
      </c>
      <c r="B5" t="s">
        <v>33</v>
      </c>
      <c r="C5" t="s">
        <v>26</v>
      </c>
      <c r="D5" t="s">
        <v>26</v>
      </c>
      <c r="E5">
        <v>70000</v>
      </c>
      <c r="F5">
        <v>17.618927762396176</v>
      </c>
      <c r="G5">
        <v>0</v>
      </c>
      <c r="H5" s="6">
        <v>17.618927762396176</v>
      </c>
    </row>
    <row r="6" spans="1:8" x14ac:dyDescent="0.25">
      <c r="B6" t="s">
        <v>34</v>
      </c>
      <c r="C6" t="s">
        <v>26</v>
      </c>
      <c r="D6" t="s">
        <v>26</v>
      </c>
      <c r="E6">
        <v>250000</v>
      </c>
      <c r="F6">
        <v>62.924742008557764</v>
      </c>
      <c r="G6">
        <v>0</v>
      </c>
      <c r="H6" s="6">
        <v>62.924742008557764</v>
      </c>
    </row>
    <row r="7" spans="1:8" x14ac:dyDescent="0.25">
      <c r="B7" t="s">
        <v>35</v>
      </c>
      <c r="C7" t="s">
        <v>26</v>
      </c>
      <c r="D7" t="s">
        <v>26</v>
      </c>
      <c r="E7">
        <v>245000</v>
      </c>
      <c r="F7">
        <v>61.666247168386612</v>
      </c>
      <c r="G7">
        <v>0</v>
      </c>
      <c r="H7" s="6">
        <v>61.666247168386612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Average Teacher Salary Final</vt:lpstr>
      <vt:lpstr>Sheet1</vt:lpstr>
      <vt:lpstr>'Average Teacher Salary Final'!Print_Area</vt:lpstr>
    </vt:vector>
  </TitlesOfParts>
  <Company>DC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DCPS-OSE</dc:creator>
  <cp:lastModifiedBy>Wadlington, Erika (Council)</cp:lastModifiedBy>
  <cp:lastPrinted>2013-04-12T21:28:25Z</cp:lastPrinted>
  <dcterms:created xsi:type="dcterms:W3CDTF">2012-02-01T22:22:12Z</dcterms:created>
  <dcterms:modified xsi:type="dcterms:W3CDTF">2013-04-15T12:52:48Z</dcterms:modified>
</cp:coreProperties>
</file>