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autoCompressPictures="0" defaultThemeVersion="124226"/>
  <bookViews>
    <workbookView xWindow="0" yWindow="0" windowWidth="15360" windowHeight="7995"/>
  </bookViews>
  <sheets>
    <sheet name="Teachers" sheetId="1" r:id="rId1"/>
    <sheet name="School Leaders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23" i="1" l="1"/>
  <c r="H23" i="1"/>
  <c r="F13" i="1"/>
  <c r="I13" i="1"/>
  <c r="F8" i="2" l="1"/>
  <c r="H8" i="2"/>
  <c r="H7" i="2"/>
  <c r="H18" i="2"/>
  <c r="H19" i="2"/>
  <c r="F19" i="2" s="1"/>
  <c r="E18" i="2" l="1"/>
  <c r="E7" i="2"/>
  <c r="E16" i="2"/>
  <c r="E17" i="2"/>
  <c r="E19" i="2"/>
  <c r="E15" i="2"/>
  <c r="E8" i="2"/>
  <c r="E5" i="2"/>
  <c r="E6" i="2"/>
  <c r="E4" i="2"/>
  <c r="F6" i="2"/>
  <c r="F17" i="2"/>
  <c r="C19" i="2"/>
  <c r="C8" i="2"/>
  <c r="F25" i="1"/>
  <c r="F5" i="1"/>
  <c r="F6" i="1"/>
  <c r="F7" i="1"/>
  <c r="F8" i="1"/>
  <c r="F9" i="1"/>
  <c r="F10" i="1"/>
  <c r="F11" i="1"/>
  <c r="F12" i="1"/>
  <c r="F15" i="1"/>
  <c r="F16" i="1"/>
  <c r="F17" i="1"/>
  <c r="F18" i="1"/>
  <c r="F19" i="1"/>
  <c r="F20" i="1"/>
  <c r="F21" i="1"/>
  <c r="F4" i="1"/>
  <c r="F23" i="1" l="1"/>
  <c r="F26" i="1" s="1"/>
  <c r="F15" i="2" l="1"/>
  <c r="H5" i="2"/>
  <c r="F5" i="2" s="1"/>
  <c r="F4" i="2"/>
  <c r="H16" i="2" l="1"/>
  <c r="F16" i="2" s="1"/>
  <c r="I15" i="1" l="1"/>
  <c r="I26" i="1" l="1"/>
</calcChain>
</file>

<file path=xl/sharedStrings.xml><?xml version="1.0" encoding="utf-8"?>
<sst xmlns="http://schemas.openxmlformats.org/spreadsheetml/2006/main" count="120" uniqueCount="73">
  <si>
    <t>Description</t>
  </si>
  <si>
    <t>FY15 – Projected Costs</t>
  </si>
  <si>
    <t>Extra Year Option</t>
  </si>
  <si>
    <t>Early Retirement Option</t>
  </si>
  <si>
    <t>Buyout Option</t>
  </si>
  <si>
    <t>IMPACT Bonus</t>
  </si>
  <si>
    <t>-</t>
  </si>
  <si>
    <t>Background Checks</t>
  </si>
  <si>
    <t>DINR Bonus</t>
  </si>
  <si>
    <t>Start-Up Supplies</t>
  </si>
  <si>
    <t>ADA Accommodations</t>
  </si>
  <si>
    <t xml:space="preserve">Stipends </t>
  </si>
  <si>
    <t>Department Chair Stipends</t>
  </si>
  <si>
    <t>Substitute Teacher Coverage</t>
  </si>
  <si>
    <t>Salary (111)</t>
  </si>
  <si>
    <t>Fringe (147)</t>
  </si>
  <si>
    <t>Additional Gross Pay (173)</t>
  </si>
  <si>
    <t>Contractual Services (409)</t>
  </si>
  <si>
    <t>Stipends (506)</t>
  </si>
  <si>
    <t>General Supplies (210)</t>
  </si>
  <si>
    <t>Additional Gross Pay (132)</t>
  </si>
  <si>
    <t>Equipment (710)</t>
  </si>
  <si>
    <t>Total Average Teacher Salary</t>
  </si>
  <si>
    <t>FY14 Post-Reprogramming Costs</t>
  </si>
  <si>
    <t>Drug &amp; Alcohol Testing (409)</t>
  </si>
  <si>
    <t>Fingerprinting Screen (409)</t>
  </si>
  <si>
    <t>NA</t>
  </si>
  <si>
    <t>Base Salary</t>
  </si>
  <si>
    <t>Base Salary and Benefits</t>
  </si>
  <si>
    <t>FY14 Budgeted Amounts</t>
  </si>
  <si>
    <t>Average Principal Salary</t>
  </si>
  <si>
    <t>Average Assistant Principal Salary</t>
  </si>
  <si>
    <t>Number of Principals</t>
  </si>
  <si>
    <t>Number of Assistant Principals</t>
  </si>
  <si>
    <t>Funding Information</t>
  </si>
  <si>
    <t>FY15 Projected Costs</t>
  </si>
  <si>
    <t>Benefits</t>
  </si>
  <si>
    <t>Bonuses</t>
  </si>
  <si>
    <t>FY14 Budgetd Amount</t>
  </si>
  <si>
    <t>Enrollment Reserve</t>
  </si>
  <si>
    <t>Local Additional Gross Pay (138)</t>
  </si>
  <si>
    <t>TIF Additional Gross Pay (138)</t>
  </si>
  <si>
    <t>Fitness for Duty/FMLA Verification (409)</t>
  </si>
  <si>
    <t>FY15 Cost Per Teacher</t>
  </si>
  <si>
    <t>FY14 Cost Per Teacher</t>
  </si>
  <si>
    <t>FY14 Cost Per Principal</t>
  </si>
  <si>
    <t>FY15 Cost Per Principal</t>
  </si>
  <si>
    <t>Total Local Principal Salary</t>
  </si>
  <si>
    <t>Total Local Assistant Principal Salary</t>
  </si>
  <si>
    <t>Notes</t>
  </si>
  <si>
    <t>Funds for the WTU to provide support for early retirement to WTU members who are eligible and choose this excessing option</t>
  </si>
  <si>
    <t xml:space="preserve">Provides bonuses for Highly Effective WTU Members </t>
  </si>
  <si>
    <t>Office Contact</t>
  </si>
  <si>
    <t>Office of Human Capital</t>
  </si>
  <si>
    <t>Office of the Deputy Chancellor</t>
  </si>
  <si>
    <t>Provides drug and alochol testing for school-based employees per the Mandatory Drug and Alcohol Testing program</t>
  </si>
  <si>
    <t>Supports the finger-printing office to provide backgound checks for all candidates who apply to work at DCPS and current DCPS employees</t>
  </si>
  <si>
    <t>Provides fitness for duty tests and Family and Medical Leave Act verifications for DCPS employees</t>
  </si>
  <si>
    <t>Provides $200 in start-up supplies to WTU members at the beginning of the school year per the WTU contract</t>
  </si>
  <si>
    <t>Provides stipends to WTU members who serve as Department Chairs per the WTU contract</t>
  </si>
  <si>
    <t>Provides support for substitute teachers throughout the year</t>
  </si>
  <si>
    <t>Provides an additional year of employeement to find a full time position for WTU members who are eligible and choose this excessing option</t>
  </si>
  <si>
    <t>Provides a $25,000 buy-out for WTU members who are eligible and choose this excessing option</t>
  </si>
  <si>
    <t xml:space="preserve">Provides accommodations, such as equipment and services, for DCPS employees who require it per the Americans with Disability Act </t>
  </si>
  <si>
    <t xml:space="preserve">Provides $1,000 to WTU members who notifiy us of their intent to not return to DCPS the following school year per the WTU contract  </t>
  </si>
  <si>
    <t>Funds additional positions for schools that exceed their enrollment projection and require additional staff</t>
  </si>
  <si>
    <t>Mutual Consent Excessing Options</t>
  </si>
  <si>
    <t>IMPACT Bonuses</t>
  </si>
  <si>
    <t>Administrative Costs</t>
  </si>
  <si>
    <t>School-Based Costs</t>
  </si>
  <si>
    <t>Total Average Salary Add-ons</t>
  </si>
  <si>
    <t>Additional Gross Pay (138)</t>
  </si>
  <si>
    <t>3845 FTE's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</si>
</sst>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6" x14ac:knownFonts="1">
    <font>
      <sz val="11"/>
      <color theme="1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9"/>
      <color rgb="FF333333"/>
      <name val="Tahoma"/>
      <family val="2"/>
    </font>
    <font>
      <b/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DCE6F1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medium">
        <color rgb="FFCCCCCC"/>
      </bottom>
      <diagonal/>
    </border>
  </borders>
  <cellStyleXfs count="1">
    <xf numFmtId="0" fontId="0" fillId="0" borderId="0"/>
  </cellStyleXfs>
  <cellXfs count="130">
    <xf numFmtId="0" fontId="0" fillId="0" borderId="0" xfId="0"/>
    <xf numFmtId="8" fontId="2" fillId="0" borderId="0" xfId="0" applyNumberFormat="1" applyFont="1"/>
    <xf numFmtId="0" fontId="0" fillId="0" borderId="0" xfId="0" applyBorder="1"/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3" borderId="16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164" fontId="2" fillId="3" borderId="3" xfId="0" applyNumberFormat="1" applyFont="1" applyFill="1" applyBorder="1" applyAlignment="1">
      <alignment horizontal="center" vertical="center"/>
    </xf>
    <xf numFmtId="164" fontId="2" fillId="3" borderId="1" xfId="0" applyNumberFormat="1" applyFont="1" applyFill="1" applyBorder="1" applyAlignment="1">
      <alignment horizontal="center" vertical="center"/>
    </xf>
    <xf numFmtId="164" fontId="1" fillId="6" borderId="1" xfId="0" applyNumberFormat="1" applyFont="1" applyFill="1" applyBorder="1" applyAlignment="1">
      <alignment horizontal="center" vertical="center"/>
    </xf>
    <xf numFmtId="164" fontId="2" fillId="3" borderId="2" xfId="0" applyNumberFormat="1" applyFont="1" applyFill="1" applyBorder="1" applyAlignment="1">
      <alignment horizontal="center" vertical="center"/>
    </xf>
    <xf numFmtId="164" fontId="2" fillId="0" borderId="13" xfId="0" applyNumberFormat="1" applyFont="1" applyFill="1" applyBorder="1" applyAlignment="1">
      <alignment horizontal="center" vertical="center"/>
    </xf>
    <xf numFmtId="164" fontId="2" fillId="0" borderId="19" xfId="0" applyNumberFormat="1" applyFont="1" applyFill="1" applyBorder="1" applyAlignment="1">
      <alignment horizontal="center" vertical="center"/>
    </xf>
    <xf numFmtId="164" fontId="2" fillId="0" borderId="0" xfId="0" applyNumberFormat="1" applyFont="1" applyFill="1" applyBorder="1" applyAlignment="1">
      <alignment horizontal="center" vertical="center"/>
    </xf>
    <xf numFmtId="0" fontId="2" fillId="3" borderId="1" xfId="0" applyNumberFormat="1" applyFont="1" applyFill="1" applyBorder="1" applyAlignment="1">
      <alignment horizontal="center" vertical="center"/>
    </xf>
    <xf numFmtId="0" fontId="2" fillId="3" borderId="2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ill="1" applyBorder="1"/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19" xfId="0" applyFont="1" applyFill="1" applyBorder="1" applyAlignment="1">
      <alignment horizontal="center" vertical="center"/>
    </xf>
    <xf numFmtId="44" fontId="0" fillId="0" borderId="0" xfId="0" applyNumberFormat="1"/>
    <xf numFmtId="44" fontId="1" fillId="0" borderId="0" xfId="0" applyNumberFormat="1" applyFont="1" applyFill="1" applyBorder="1" applyAlignment="1">
      <alignment horizontal="center" vertical="center"/>
    </xf>
    <xf numFmtId="0" fontId="2" fillId="4" borderId="15" xfId="0" applyFont="1" applyFill="1" applyBorder="1" applyAlignment="1">
      <alignment horizontal="center" vertical="center"/>
    </xf>
    <xf numFmtId="164" fontId="2" fillId="3" borderId="1" xfId="0" applyNumberFormat="1" applyFont="1" applyFill="1" applyBorder="1" applyAlignment="1">
      <alignment horizontal="right" vertical="center"/>
    </xf>
    <xf numFmtId="164" fontId="2" fillId="3" borderId="2" xfId="0" applyNumberFormat="1" applyFont="1" applyFill="1" applyBorder="1" applyAlignment="1">
      <alignment horizontal="right" vertical="center"/>
    </xf>
    <xf numFmtId="164" fontId="2" fillId="2" borderId="1" xfId="0" applyNumberFormat="1" applyFont="1" applyFill="1" applyBorder="1" applyAlignment="1">
      <alignment vertical="center"/>
    </xf>
    <xf numFmtId="164" fontId="2" fillId="2" borderId="2" xfId="0" applyNumberFormat="1" applyFont="1" applyFill="1" applyBorder="1" applyAlignment="1">
      <alignment vertical="center"/>
    </xf>
    <xf numFmtId="164" fontId="2" fillId="2" borderId="10" xfId="0" applyNumberFormat="1" applyFont="1" applyFill="1" applyBorder="1" applyAlignment="1">
      <alignment vertical="center"/>
    </xf>
    <xf numFmtId="164" fontId="2" fillId="2" borderId="0" xfId="0" applyNumberFormat="1" applyFont="1" applyFill="1" applyBorder="1" applyAlignment="1">
      <alignment vertical="center"/>
    </xf>
    <xf numFmtId="164" fontId="2" fillId="5" borderId="1" xfId="0" applyNumberFormat="1" applyFont="1" applyFill="1" applyBorder="1" applyAlignment="1">
      <alignment vertical="center"/>
    </xf>
    <xf numFmtId="164" fontId="2" fillId="5" borderId="17" xfId="0" applyNumberFormat="1" applyFont="1" applyFill="1" applyBorder="1" applyAlignment="1">
      <alignment vertical="center"/>
    </xf>
    <xf numFmtId="164" fontId="2" fillId="2" borderId="14" xfId="0" applyNumberFormat="1" applyFont="1" applyFill="1" applyBorder="1" applyAlignment="1">
      <alignment vertical="center"/>
    </xf>
    <xf numFmtId="164" fontId="2" fillId="4" borderId="1" xfId="0" applyNumberFormat="1" applyFont="1" applyFill="1" applyBorder="1" applyAlignment="1">
      <alignment vertical="center"/>
    </xf>
    <xf numFmtId="164" fontId="2" fillId="2" borderId="4" xfId="0" applyNumberFormat="1" applyFont="1" applyFill="1" applyBorder="1" applyAlignment="1">
      <alignment vertical="center"/>
    </xf>
    <xf numFmtId="164" fontId="2" fillId="4" borderId="4" xfId="0" applyNumberFormat="1" applyFont="1" applyFill="1" applyBorder="1" applyAlignment="1">
      <alignment vertical="center"/>
    </xf>
    <xf numFmtId="164" fontId="2" fillId="5" borderId="3" xfId="0" applyNumberFormat="1" applyFont="1" applyFill="1" applyBorder="1" applyAlignment="1">
      <alignment vertical="center"/>
    </xf>
    <xf numFmtId="164" fontId="2" fillId="3" borderId="1" xfId="0" applyNumberFormat="1" applyFont="1" applyFill="1" applyBorder="1" applyAlignment="1">
      <alignment vertical="center"/>
    </xf>
    <xf numFmtId="164" fontId="2" fillId="3" borderId="2" xfId="0" applyNumberFormat="1" applyFont="1" applyFill="1" applyBorder="1" applyAlignment="1">
      <alignment horizontal="right"/>
    </xf>
    <xf numFmtId="164" fontId="2" fillId="9" borderId="1" xfId="0" applyNumberFormat="1" applyFont="1" applyFill="1" applyBorder="1" applyAlignment="1">
      <alignment vertical="center"/>
    </xf>
    <xf numFmtId="164" fontId="2" fillId="9" borderId="3" xfId="0" applyNumberFormat="1" applyFont="1" applyFill="1" applyBorder="1" applyAlignment="1">
      <alignment vertical="center"/>
    </xf>
    <xf numFmtId="0" fontId="2" fillId="7" borderId="10" xfId="0" applyFont="1" applyFill="1" applyBorder="1" applyAlignment="1">
      <alignment horizontal="center" vertical="center"/>
    </xf>
    <xf numFmtId="164" fontId="2" fillId="7" borderId="1" xfId="0" applyNumberFormat="1" applyFont="1" applyFill="1" applyBorder="1" applyAlignment="1">
      <alignment vertical="center"/>
    </xf>
    <xf numFmtId="0" fontId="2" fillId="7" borderId="1" xfId="0" applyFont="1" applyFill="1" applyBorder="1" applyAlignment="1">
      <alignment horizontal="center" vertical="center"/>
    </xf>
    <xf numFmtId="0" fontId="3" fillId="9" borderId="1" xfId="0" applyFont="1" applyFill="1" applyBorder="1" applyAlignment="1">
      <alignment horizontal="center" vertical="center"/>
    </xf>
    <xf numFmtId="0" fontId="2" fillId="9" borderId="1" xfId="0" applyFont="1" applyFill="1" applyBorder="1" applyAlignment="1">
      <alignment horizontal="center" vertical="center"/>
    </xf>
    <xf numFmtId="0" fontId="2" fillId="9" borderId="15" xfId="0" applyFont="1" applyFill="1" applyBorder="1" applyAlignment="1">
      <alignment horizontal="center" vertical="center"/>
    </xf>
    <xf numFmtId="164" fontId="2" fillId="9" borderId="1" xfId="0" applyNumberFormat="1" applyFont="1" applyFill="1" applyBorder="1" applyAlignment="1">
      <alignment horizontal="right" vertical="center"/>
    </xf>
    <xf numFmtId="164" fontId="2" fillId="9" borderId="4" xfId="0" applyNumberFormat="1" applyFont="1" applyFill="1" applyBorder="1" applyAlignment="1">
      <alignment vertical="center"/>
    </xf>
    <xf numFmtId="164" fontId="2" fillId="5" borderId="2" xfId="0" applyNumberFormat="1" applyFont="1" applyFill="1" applyBorder="1" applyAlignment="1">
      <alignment vertical="center"/>
    </xf>
    <xf numFmtId="164" fontId="2" fillId="5" borderId="10" xfId="0" applyNumberFormat="1" applyFont="1" applyFill="1" applyBorder="1" applyAlignment="1">
      <alignment vertical="center"/>
    </xf>
    <xf numFmtId="164" fontId="2" fillId="5" borderId="1" xfId="0" applyNumberFormat="1" applyFont="1" applyFill="1" applyBorder="1" applyAlignment="1">
      <alignment horizontal="right" vertical="center"/>
    </xf>
    <xf numFmtId="164" fontId="2" fillId="5" borderId="2" xfId="0" applyNumberFormat="1" applyFont="1" applyFill="1" applyBorder="1" applyAlignment="1">
      <alignment horizontal="right" vertical="center"/>
    </xf>
    <xf numFmtId="164" fontId="2" fillId="5" borderId="1" xfId="0" applyNumberFormat="1" applyFont="1" applyFill="1" applyBorder="1" applyAlignment="1">
      <alignment horizontal="center" vertical="center"/>
    </xf>
    <xf numFmtId="164" fontId="2" fillId="4" borderId="1" xfId="0" applyNumberFormat="1" applyFont="1" applyFill="1" applyBorder="1" applyAlignment="1">
      <alignment horizontal="right" vertical="center"/>
    </xf>
    <xf numFmtId="164" fontId="2" fillId="8" borderId="1" xfId="0" applyNumberFormat="1" applyFont="1" applyFill="1" applyBorder="1" applyAlignment="1">
      <alignment horizontal="right" vertical="center"/>
    </xf>
    <xf numFmtId="164" fontId="2" fillId="8" borderId="1" xfId="0" applyNumberFormat="1" applyFont="1" applyFill="1" applyBorder="1" applyAlignment="1">
      <alignment horizontal="center" vertical="center"/>
    </xf>
    <xf numFmtId="0" fontId="3" fillId="9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9" borderId="15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7" borderId="5" xfId="0" applyFont="1" applyFill="1" applyBorder="1" applyAlignment="1">
      <alignment horizontal="center" vertical="center"/>
    </xf>
    <xf numFmtId="0" fontId="2" fillId="7" borderId="11" xfId="0" applyFont="1" applyFill="1" applyBorder="1" applyAlignment="1">
      <alignment horizontal="center" vertical="center"/>
    </xf>
    <xf numFmtId="0" fontId="2" fillId="7" borderId="2" xfId="0" applyFont="1" applyFill="1" applyBorder="1" applyAlignment="1">
      <alignment horizontal="center" vertical="center" wrapText="1"/>
    </xf>
    <xf numFmtId="164" fontId="2" fillId="2" borderId="15" xfId="0" applyNumberFormat="1" applyFont="1" applyFill="1" applyBorder="1" applyAlignment="1">
      <alignment vertical="center"/>
    </xf>
    <xf numFmtId="164" fontId="2" fillId="7" borderId="10" xfId="0" applyNumberFormat="1" applyFont="1" applyFill="1" applyBorder="1" applyAlignment="1">
      <alignment vertical="center"/>
    </xf>
    <xf numFmtId="164" fontId="2" fillId="4" borderId="10" xfId="0" applyNumberFormat="1" applyFont="1" applyFill="1" applyBorder="1" applyAlignment="1">
      <alignment vertical="center"/>
    </xf>
    <xf numFmtId="8" fontId="4" fillId="10" borderId="20" xfId="0" applyNumberFormat="1" applyFont="1" applyFill="1" applyBorder="1" applyAlignment="1">
      <alignment horizontal="right" vertical="top" wrapText="1" indent="1"/>
    </xf>
    <xf numFmtId="8" fontId="0" fillId="0" borderId="0" xfId="0" applyNumberFormat="1"/>
    <xf numFmtId="8" fontId="4" fillId="0" borderId="0" xfId="0" applyNumberFormat="1" applyFont="1"/>
    <xf numFmtId="0" fontId="5" fillId="0" borderId="0" xfId="0" applyFont="1"/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164" fontId="2" fillId="4" borderId="2" xfId="0" applyNumberFormat="1" applyFont="1" applyFill="1" applyBorder="1" applyAlignment="1">
      <alignment horizontal="center" vertical="center"/>
    </xf>
    <xf numFmtId="164" fontId="2" fillId="4" borderId="3" xfId="0" applyNumberFormat="1" applyFont="1" applyFill="1" applyBorder="1" applyAlignment="1">
      <alignment horizontal="center" vertical="center"/>
    </xf>
    <xf numFmtId="164" fontId="2" fillId="5" borderId="2" xfId="0" applyNumberFormat="1" applyFont="1" applyFill="1" applyBorder="1" applyAlignment="1">
      <alignment horizontal="center" vertical="center"/>
    </xf>
    <xf numFmtId="164" fontId="2" fillId="5" borderId="3" xfId="0" applyNumberFormat="1" applyFont="1" applyFill="1" applyBorder="1" applyAlignment="1">
      <alignment horizontal="center" vertical="center"/>
    </xf>
    <xf numFmtId="164" fontId="2" fillId="2" borderId="2" xfId="0" applyNumberFormat="1" applyFont="1" applyFill="1" applyBorder="1" applyAlignment="1">
      <alignment horizontal="center" vertical="center"/>
    </xf>
    <xf numFmtId="164" fontId="2" fillId="2" borderId="3" xfId="0" applyNumberFormat="1" applyFont="1" applyFill="1" applyBorder="1" applyAlignment="1">
      <alignment horizontal="center" vertical="center"/>
    </xf>
    <xf numFmtId="164" fontId="2" fillId="2" borderId="18" xfId="0" applyNumberFormat="1" applyFont="1" applyFill="1" applyBorder="1" applyAlignment="1">
      <alignment horizontal="center" vertical="center"/>
    </xf>
    <xf numFmtId="164" fontId="2" fillId="2" borderId="4" xfId="0" applyNumberFormat="1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164" fontId="2" fillId="5" borderId="1" xfId="0" applyNumberFormat="1" applyFont="1" applyFill="1" applyBorder="1" applyAlignment="1">
      <alignment horizontal="center" vertical="center"/>
    </xf>
    <xf numFmtId="164" fontId="2" fillId="5" borderId="2" xfId="0" applyNumberFormat="1" applyFont="1" applyFill="1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3" xfId="0" applyBorder="1" applyAlignment="1">
      <alignment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7" borderId="2" xfId="0" applyFont="1" applyFill="1" applyBorder="1" applyAlignment="1">
      <alignment horizontal="center" vertical="center"/>
    </xf>
    <xf numFmtId="0" fontId="2" fillId="7" borderId="9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1" fontId="2" fillId="3" borderId="2" xfId="0" applyNumberFormat="1" applyFont="1" applyFill="1" applyBorder="1" applyAlignment="1">
      <alignment horizontal="center" vertical="center"/>
    </xf>
    <xf numFmtId="1" fontId="2" fillId="3" borderId="9" xfId="0" applyNumberFormat="1" applyFont="1" applyFill="1" applyBorder="1" applyAlignment="1">
      <alignment horizontal="center" vertical="center"/>
    </xf>
    <xf numFmtId="1" fontId="2" fillId="3" borderId="1" xfId="0" applyNumberFormat="1" applyFont="1" applyFill="1" applyBorder="1" applyAlignment="1">
      <alignment horizontal="center" vertical="center"/>
    </xf>
    <xf numFmtId="0" fontId="3" fillId="7" borderId="13" xfId="0" applyFont="1" applyFill="1" applyBorder="1" applyAlignment="1">
      <alignment horizontal="center" vertical="center"/>
    </xf>
    <xf numFmtId="0" fontId="2" fillId="7" borderId="12" xfId="0" applyFont="1" applyFill="1" applyBorder="1" applyAlignment="1">
      <alignment horizontal="center" vertical="center"/>
    </xf>
    <xf numFmtId="0" fontId="2" fillId="7" borderId="16" xfId="0" applyFont="1" applyFill="1" applyBorder="1" applyAlignment="1">
      <alignment horizontal="center" vertical="center"/>
    </xf>
    <xf numFmtId="0" fontId="2" fillId="7" borderId="14" xfId="0" applyFont="1" applyFill="1" applyBorder="1" applyAlignment="1">
      <alignment horizontal="center" vertical="center"/>
    </xf>
    <xf numFmtId="164" fontId="3" fillId="7" borderId="1" xfId="0" applyNumberFormat="1" applyFont="1" applyFill="1" applyBorder="1" applyAlignment="1">
      <alignment horizontal="center" vertical="center"/>
    </xf>
    <xf numFmtId="164" fontId="2" fillId="3" borderId="2" xfId="0" applyNumberFormat="1" applyFont="1" applyFill="1" applyBorder="1" applyAlignment="1">
      <alignment horizontal="center" vertical="center"/>
    </xf>
    <xf numFmtId="164" fontId="2" fillId="3" borderId="3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8"/>
  <sheetViews>
    <sheetView tabSelected="1" view="pageLayout" zoomScale="93" zoomScaleNormal="90" zoomScalePageLayoutView="93" workbookViewId="0">
      <selection activeCell="C1" sqref="C1"/>
    </sheetView>
  </sheetViews>
  <sheetFormatPr defaultColWidth="8.85546875" defaultRowHeight="15" x14ac:dyDescent="0.25"/>
  <cols>
    <col min="1" max="1" width="32.42578125" bestFit="1" customWidth="1"/>
    <col min="2" max="2" width="29" bestFit="1" customWidth="1"/>
    <col min="3" max="3" width="41.42578125" customWidth="1"/>
    <col min="4" max="4" width="41.42578125" style="76" customWidth="1"/>
    <col min="5" max="6" width="24.5703125" hidden="1" customWidth="1"/>
    <col min="7" max="7" width="34.85546875" hidden="1" customWidth="1"/>
    <col min="8" max="8" width="24.5703125" hidden="1" customWidth="1"/>
    <col min="9" max="9" width="23.7109375" customWidth="1"/>
    <col min="10" max="10" width="41.42578125" style="76" hidden="1" customWidth="1"/>
    <col min="12" max="12" width="11.42578125" bestFit="1" customWidth="1"/>
    <col min="13" max="13" width="16.7109375" bestFit="1" customWidth="1"/>
  </cols>
  <sheetData>
    <row r="1" spans="1:12" x14ac:dyDescent="0.25">
      <c r="C1" s="89" t="s">
        <v>72</v>
      </c>
    </row>
    <row r="3" spans="1:12" x14ac:dyDescent="0.25">
      <c r="A3" s="11" t="s">
        <v>0</v>
      </c>
      <c r="B3" s="55" t="s">
        <v>0</v>
      </c>
      <c r="C3" s="55" t="s">
        <v>34</v>
      </c>
      <c r="D3" s="68" t="s">
        <v>49</v>
      </c>
      <c r="E3" s="55" t="s">
        <v>29</v>
      </c>
      <c r="F3" s="55" t="s">
        <v>44</v>
      </c>
      <c r="G3" s="55" t="s">
        <v>23</v>
      </c>
      <c r="H3" s="55" t="s">
        <v>1</v>
      </c>
      <c r="I3" s="55" t="s">
        <v>43</v>
      </c>
      <c r="J3" s="68" t="s">
        <v>52</v>
      </c>
    </row>
    <row r="4" spans="1:12" ht="15.75" customHeight="1" thickBot="1" x14ac:dyDescent="0.3">
      <c r="A4" s="90" t="s">
        <v>66</v>
      </c>
      <c r="B4" s="109" t="s">
        <v>2</v>
      </c>
      <c r="C4" s="9" t="s">
        <v>14</v>
      </c>
      <c r="D4" s="102" t="s">
        <v>61</v>
      </c>
      <c r="E4" s="37">
        <v>8187190.2000000002</v>
      </c>
      <c r="F4" s="41">
        <f>E4/4000</f>
        <v>2046.79755</v>
      </c>
      <c r="G4" s="37">
        <v>2137500</v>
      </c>
      <c r="H4" s="83">
        <v>3500000</v>
      </c>
      <c r="I4" s="41">
        <v>910</v>
      </c>
      <c r="J4" s="102" t="s">
        <v>53</v>
      </c>
    </row>
    <row r="5" spans="1:12" ht="21" customHeight="1" x14ac:dyDescent="0.25">
      <c r="A5" s="114"/>
      <c r="B5" s="110"/>
      <c r="C5" s="13" t="s">
        <v>15</v>
      </c>
      <c r="D5" s="103"/>
      <c r="E5" s="37">
        <v>1388470.8</v>
      </c>
      <c r="F5" s="41">
        <f t="shared" ref="F5:F21" si="0">E5/4000</f>
        <v>347.11770000000001</v>
      </c>
      <c r="G5" s="38">
        <v>362500</v>
      </c>
      <c r="H5" s="39">
        <v>500000</v>
      </c>
      <c r="I5" s="41">
        <v>130</v>
      </c>
      <c r="J5" s="103"/>
    </row>
    <row r="6" spans="1:12" ht="36" x14ac:dyDescent="0.25">
      <c r="A6" s="114"/>
      <c r="B6" s="3" t="s">
        <v>3</v>
      </c>
      <c r="C6" s="14" t="s">
        <v>17</v>
      </c>
      <c r="D6" s="69" t="s">
        <v>50</v>
      </c>
      <c r="E6" s="37">
        <v>1661282</v>
      </c>
      <c r="F6" s="41">
        <f t="shared" si="0"/>
        <v>415.32049999999998</v>
      </c>
      <c r="G6" s="38">
        <v>1700000</v>
      </c>
      <c r="H6" s="39">
        <v>1700000</v>
      </c>
      <c r="I6" s="41">
        <v>442</v>
      </c>
      <c r="J6" s="69" t="s">
        <v>53</v>
      </c>
    </row>
    <row r="7" spans="1:12" ht="24" x14ac:dyDescent="0.25">
      <c r="A7" s="91"/>
      <c r="B7" s="7" t="s">
        <v>4</v>
      </c>
      <c r="C7" s="9" t="s">
        <v>16</v>
      </c>
      <c r="D7" s="70" t="s">
        <v>62</v>
      </c>
      <c r="E7" s="37">
        <v>881101</v>
      </c>
      <c r="F7" s="41">
        <f t="shared" si="0"/>
        <v>220.27525</v>
      </c>
      <c r="G7" s="38">
        <v>625000</v>
      </c>
      <c r="H7" s="40">
        <v>300000</v>
      </c>
      <c r="I7" s="41">
        <v>78</v>
      </c>
      <c r="J7" s="70" t="s">
        <v>53</v>
      </c>
    </row>
    <row r="8" spans="1:12" ht="15.75" customHeight="1" thickBot="1" x14ac:dyDescent="0.3">
      <c r="A8" s="80" t="s">
        <v>67</v>
      </c>
      <c r="B8" s="81" t="s">
        <v>5</v>
      </c>
      <c r="C8" s="52" t="s">
        <v>71</v>
      </c>
      <c r="D8" s="82" t="s">
        <v>51</v>
      </c>
      <c r="E8" s="53">
        <v>800000</v>
      </c>
      <c r="F8" s="41">
        <f t="shared" si="0"/>
        <v>200</v>
      </c>
      <c r="G8" s="53">
        <v>5674285.0099999998</v>
      </c>
      <c r="H8" s="84">
        <v>7000000</v>
      </c>
      <c r="I8" s="41">
        <v>1608</v>
      </c>
      <c r="J8" s="82" t="s">
        <v>53</v>
      </c>
    </row>
    <row r="9" spans="1:12" ht="36" x14ac:dyDescent="0.25">
      <c r="A9" s="90" t="s">
        <v>68</v>
      </c>
      <c r="B9" s="90" t="s">
        <v>7</v>
      </c>
      <c r="C9" s="15" t="s">
        <v>24</v>
      </c>
      <c r="D9" s="71" t="s">
        <v>55</v>
      </c>
      <c r="E9" s="37">
        <v>388277</v>
      </c>
      <c r="F9" s="41">
        <f t="shared" si="0"/>
        <v>97.069249999999997</v>
      </c>
      <c r="G9" s="37">
        <v>178000</v>
      </c>
      <c r="H9" s="39">
        <v>191000</v>
      </c>
      <c r="I9" s="106">
        <v>116</v>
      </c>
      <c r="J9" s="71" t="s">
        <v>53</v>
      </c>
    </row>
    <row r="10" spans="1:12" ht="36" x14ac:dyDescent="0.25">
      <c r="A10" s="114"/>
      <c r="B10" s="114"/>
      <c r="C10" s="9" t="s">
        <v>25</v>
      </c>
      <c r="D10" s="70" t="s">
        <v>56</v>
      </c>
      <c r="E10" s="37">
        <v>180000</v>
      </c>
      <c r="F10" s="41">
        <f t="shared" si="0"/>
        <v>45</v>
      </c>
      <c r="G10" s="37">
        <v>180000</v>
      </c>
      <c r="H10" s="40">
        <v>232000</v>
      </c>
      <c r="I10" s="107"/>
      <c r="J10" s="70" t="s">
        <v>54</v>
      </c>
    </row>
    <row r="11" spans="1:12" ht="36" x14ac:dyDescent="0.25">
      <c r="A11" s="114"/>
      <c r="B11" s="91"/>
      <c r="C11" s="7" t="s">
        <v>42</v>
      </c>
      <c r="D11" s="71" t="s">
        <v>57</v>
      </c>
      <c r="E11" s="38">
        <v>45000</v>
      </c>
      <c r="F11" s="41">
        <f t="shared" si="0"/>
        <v>11.25</v>
      </c>
      <c r="G11" s="38">
        <v>45000</v>
      </c>
      <c r="H11" s="39">
        <v>22000</v>
      </c>
      <c r="I11" s="108"/>
      <c r="J11" s="71" t="s">
        <v>53</v>
      </c>
    </row>
    <row r="12" spans="1:12" ht="36" x14ac:dyDescent="0.25">
      <c r="A12" s="114"/>
      <c r="B12" s="4" t="s">
        <v>9</v>
      </c>
      <c r="C12" s="9" t="s">
        <v>19</v>
      </c>
      <c r="D12" s="70" t="s">
        <v>58</v>
      </c>
      <c r="E12" s="37">
        <v>807352</v>
      </c>
      <c r="F12" s="41">
        <f t="shared" si="0"/>
        <v>201.83799999999999</v>
      </c>
      <c r="G12" s="37">
        <v>699500</v>
      </c>
      <c r="H12" s="39">
        <v>800000</v>
      </c>
      <c r="I12" s="41">
        <v>208</v>
      </c>
      <c r="J12" s="70" t="s">
        <v>54</v>
      </c>
    </row>
    <row r="13" spans="1:12" ht="15.75" customHeight="1" thickBot="1" x14ac:dyDescent="0.3">
      <c r="A13" s="114"/>
      <c r="B13" s="112" t="s">
        <v>10</v>
      </c>
      <c r="C13" s="90" t="s">
        <v>17</v>
      </c>
      <c r="D13" s="102" t="s">
        <v>63</v>
      </c>
      <c r="E13" s="92">
        <v>69867</v>
      </c>
      <c r="F13" s="94">
        <f>E13/4000</f>
        <v>17.466750000000001</v>
      </c>
      <c r="G13" s="96">
        <v>44000</v>
      </c>
      <c r="H13" s="98">
        <v>44000</v>
      </c>
      <c r="I13" s="105">
        <f>H13/4000</f>
        <v>11</v>
      </c>
      <c r="J13" s="102" t="s">
        <v>53</v>
      </c>
    </row>
    <row r="14" spans="1:12" ht="15.75" thickBot="1" x14ac:dyDescent="0.3">
      <c r="A14" s="114"/>
      <c r="B14" s="113"/>
      <c r="C14" s="91"/>
      <c r="D14" s="104"/>
      <c r="E14" s="93"/>
      <c r="F14" s="95"/>
      <c r="G14" s="97"/>
      <c r="H14" s="99"/>
      <c r="I14" s="105"/>
      <c r="J14" s="104"/>
    </row>
    <row r="15" spans="1:12" x14ac:dyDescent="0.25">
      <c r="A15" s="114"/>
      <c r="B15" s="110"/>
      <c r="C15" s="16" t="s">
        <v>21</v>
      </c>
      <c r="D15" s="103"/>
      <c r="E15" s="37">
        <v>0</v>
      </c>
      <c r="F15" s="41">
        <f t="shared" si="0"/>
        <v>0</v>
      </c>
      <c r="G15" s="43">
        <v>53000</v>
      </c>
      <c r="H15" s="45">
        <v>32500</v>
      </c>
      <c r="I15" s="41">
        <f t="shared" ref="I15" si="1">H15/4000</f>
        <v>8.125</v>
      </c>
      <c r="J15" s="103"/>
      <c r="L15" s="1"/>
    </row>
    <row r="16" spans="1:12" ht="36" x14ac:dyDescent="0.25">
      <c r="A16" s="115" t="s">
        <v>11</v>
      </c>
      <c r="B16" s="54" t="s">
        <v>8</v>
      </c>
      <c r="C16" s="52" t="s">
        <v>18</v>
      </c>
      <c r="D16" s="72" t="s">
        <v>64</v>
      </c>
      <c r="E16" s="53">
        <v>244535</v>
      </c>
      <c r="F16" s="41">
        <f t="shared" si="0"/>
        <v>61.133749999999999</v>
      </c>
      <c r="G16" s="53">
        <v>212000</v>
      </c>
      <c r="H16" s="84">
        <v>200000</v>
      </c>
      <c r="I16" s="41">
        <v>52</v>
      </c>
      <c r="J16" s="72" t="s">
        <v>53</v>
      </c>
      <c r="L16" s="1"/>
    </row>
    <row r="17" spans="1:13" ht="24" x14ac:dyDescent="0.25">
      <c r="A17" s="116"/>
      <c r="B17" s="54" t="s">
        <v>12</v>
      </c>
      <c r="C17" s="52" t="s">
        <v>20</v>
      </c>
      <c r="D17" s="72" t="s">
        <v>59</v>
      </c>
      <c r="E17" s="53">
        <v>244535</v>
      </c>
      <c r="F17" s="41">
        <f t="shared" si="0"/>
        <v>61.133749999999999</v>
      </c>
      <c r="G17" s="53">
        <v>212000</v>
      </c>
      <c r="H17" s="84">
        <v>408000</v>
      </c>
      <c r="I17" s="41">
        <v>106</v>
      </c>
      <c r="J17" s="72" t="s">
        <v>53</v>
      </c>
    </row>
    <row r="18" spans="1:13" ht="15" customHeight="1" x14ac:dyDescent="0.25">
      <c r="A18" s="117" t="s">
        <v>69</v>
      </c>
      <c r="B18" s="111" t="s">
        <v>13</v>
      </c>
      <c r="C18" s="17" t="s">
        <v>14</v>
      </c>
      <c r="D18" s="100" t="s">
        <v>60</v>
      </c>
      <c r="E18" s="44">
        <v>4231320.7</v>
      </c>
      <c r="F18" s="41">
        <f t="shared" si="0"/>
        <v>1057.8301750000001</v>
      </c>
      <c r="G18" s="44">
        <v>3666090</v>
      </c>
      <c r="H18" s="85">
        <v>5912629</v>
      </c>
      <c r="I18" s="106">
        <v>1757</v>
      </c>
      <c r="J18" s="100" t="s">
        <v>53</v>
      </c>
    </row>
    <row r="19" spans="1:13" x14ac:dyDescent="0.25">
      <c r="A19" s="118"/>
      <c r="B19" s="111"/>
      <c r="C19" s="17" t="s">
        <v>15</v>
      </c>
      <c r="D19" s="101"/>
      <c r="E19" s="44">
        <v>717590.3</v>
      </c>
      <c r="F19" s="41">
        <f t="shared" si="0"/>
        <v>179.39757500000002</v>
      </c>
      <c r="G19" s="44">
        <v>621734</v>
      </c>
      <c r="H19" s="85">
        <v>844661</v>
      </c>
      <c r="I19" s="108"/>
      <c r="J19" s="101"/>
    </row>
    <row r="20" spans="1:13" ht="15" customHeight="1" x14ac:dyDescent="0.25">
      <c r="A20" s="118"/>
      <c r="B20" s="117" t="s">
        <v>39</v>
      </c>
      <c r="C20" s="34" t="s">
        <v>14</v>
      </c>
      <c r="D20" s="100" t="s">
        <v>65</v>
      </c>
      <c r="E20" s="44">
        <v>0</v>
      </c>
      <c r="F20" s="41">
        <f t="shared" si="0"/>
        <v>0</v>
      </c>
      <c r="G20" s="44">
        <v>0</v>
      </c>
      <c r="H20" s="46">
        <v>3500000</v>
      </c>
      <c r="I20" s="106">
        <v>390</v>
      </c>
      <c r="J20" s="100" t="s">
        <v>54</v>
      </c>
    </row>
    <row r="21" spans="1:13" ht="35.25" customHeight="1" thickBot="1" x14ac:dyDescent="0.3">
      <c r="A21" s="119"/>
      <c r="B21" s="119"/>
      <c r="C21" s="34" t="s">
        <v>15</v>
      </c>
      <c r="D21" s="101"/>
      <c r="E21" s="44">
        <v>0</v>
      </c>
      <c r="F21" s="41">
        <f t="shared" si="0"/>
        <v>0</v>
      </c>
      <c r="G21" s="44">
        <v>0</v>
      </c>
      <c r="H21" s="46">
        <v>500000</v>
      </c>
      <c r="I21" s="108"/>
      <c r="J21" s="101"/>
      <c r="M21" s="86"/>
    </row>
    <row r="22" spans="1:13" ht="15.75" thickBot="1" x14ac:dyDescent="0.3">
      <c r="A22" s="12"/>
      <c r="B22" s="56"/>
      <c r="C22" s="57"/>
      <c r="D22" s="73"/>
      <c r="E22" s="50"/>
      <c r="F22" s="50"/>
      <c r="G22" s="58"/>
      <c r="H22" s="59"/>
      <c r="I22" s="51"/>
      <c r="J22" s="77"/>
      <c r="M22" s="86"/>
    </row>
    <row r="23" spans="1:13" x14ac:dyDescent="0.25">
      <c r="A23" s="6" t="s">
        <v>70</v>
      </c>
      <c r="B23" s="8"/>
      <c r="C23" s="8"/>
      <c r="D23" s="74"/>
      <c r="E23" s="48" t="e">
        <f>SUM(E4,E5,E6,E7,#REF!,E9,E10,E12,E11,E13,E15,#REF!,E16,E17,#REF!,E18,E19,#REF!,#REF!)</f>
        <v>#REF!</v>
      </c>
      <c r="F23" s="60">
        <f>SUM(F4:F21)</f>
        <v>4961.6302500000002</v>
      </c>
      <c r="G23" s="49" t="s">
        <v>6</v>
      </c>
      <c r="H23" s="48">
        <f>SUM(H4:H21)</f>
        <v>25686790</v>
      </c>
      <c r="I23" s="42">
        <v>5817</v>
      </c>
      <c r="J23" s="78"/>
      <c r="M23" s="87"/>
    </row>
    <row r="24" spans="1:13" x14ac:dyDescent="0.25">
      <c r="A24" s="6" t="s">
        <v>27</v>
      </c>
      <c r="B24" s="6"/>
      <c r="C24" s="8"/>
      <c r="D24" s="74"/>
      <c r="E24" s="35" t="s">
        <v>6</v>
      </c>
      <c r="F24" s="41">
        <v>79061</v>
      </c>
      <c r="G24" s="35" t="s">
        <v>6</v>
      </c>
      <c r="H24" s="35" t="s">
        <v>6</v>
      </c>
      <c r="I24" s="41">
        <v>77708</v>
      </c>
      <c r="J24" s="78"/>
      <c r="M24" s="88"/>
    </row>
    <row r="25" spans="1:13" x14ac:dyDescent="0.25">
      <c r="A25" s="5" t="s">
        <v>28</v>
      </c>
      <c r="B25" s="6"/>
      <c r="C25" s="10"/>
      <c r="D25" s="75"/>
      <c r="E25" s="35" t="s">
        <v>6</v>
      </c>
      <c r="F25" s="47">
        <f>SUM(0.145*F24+F24)</f>
        <v>90524.845000000001</v>
      </c>
      <c r="G25" s="35" t="s">
        <v>6</v>
      </c>
      <c r="H25" s="35" t="s">
        <v>6</v>
      </c>
      <c r="I25" s="47">
        <v>88809</v>
      </c>
      <c r="J25" s="79"/>
      <c r="M25" s="87"/>
    </row>
    <row r="26" spans="1:13" x14ac:dyDescent="0.25">
      <c r="A26" s="6" t="s">
        <v>22</v>
      </c>
      <c r="B26" s="6"/>
      <c r="C26" s="10"/>
      <c r="D26" s="75"/>
      <c r="E26" s="35" t="s">
        <v>6</v>
      </c>
      <c r="F26" s="61">
        <f>F25+F23</f>
        <v>95486.475250000003</v>
      </c>
      <c r="G26" s="35" t="s">
        <v>6</v>
      </c>
      <c r="H26" s="35" t="s">
        <v>6</v>
      </c>
      <c r="I26" s="47">
        <f>I23+I25</f>
        <v>94626</v>
      </c>
      <c r="J26" s="79"/>
    </row>
    <row r="27" spans="1:13" x14ac:dyDescent="0.25">
      <c r="A27" s="29"/>
      <c r="B27" s="2"/>
    </row>
    <row r="28" spans="1:13" x14ac:dyDescent="0.25">
      <c r="A28" s="2"/>
    </row>
  </sheetData>
  <mergeCells count="26">
    <mergeCell ref="B4:B5"/>
    <mergeCell ref="B18:B19"/>
    <mergeCell ref="B13:B15"/>
    <mergeCell ref="B9:B11"/>
    <mergeCell ref="A4:A7"/>
    <mergeCell ref="A16:A17"/>
    <mergeCell ref="A9:A15"/>
    <mergeCell ref="A18:A21"/>
    <mergeCell ref="B20:B21"/>
    <mergeCell ref="D20:D21"/>
    <mergeCell ref="J18:J19"/>
    <mergeCell ref="J20:J21"/>
    <mergeCell ref="J4:J5"/>
    <mergeCell ref="J13:J15"/>
    <mergeCell ref="I13:I14"/>
    <mergeCell ref="D4:D5"/>
    <mergeCell ref="D13:D15"/>
    <mergeCell ref="D18:D19"/>
    <mergeCell ref="I9:I11"/>
    <mergeCell ref="I18:I19"/>
    <mergeCell ref="I20:I21"/>
    <mergeCell ref="C13:C14"/>
    <mergeCell ref="E13:E14"/>
    <mergeCell ref="F13:F14"/>
    <mergeCell ref="G13:G14"/>
    <mergeCell ref="H13:H14"/>
  </mergeCells>
  <pageMargins left="0.25" right="0.25" top="0.75" bottom="0.75" header="0.3" footer="0.3"/>
  <pageSetup scale="65" orientation="landscape" r:id="rId1"/>
  <headerFooter>
    <oddHeader>&amp;L&amp;G&amp;C&amp;"-,Bold"&amp;12DCPS FY15 Budget Oversight
Q9 Attachment_Average Teacher Salary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7"/>
  <sheetViews>
    <sheetView view="pageLayout" topLeftCell="B1" zoomScaleNormal="90" workbookViewId="0">
      <selection activeCell="H15" sqref="H15:H16"/>
    </sheetView>
  </sheetViews>
  <sheetFormatPr defaultColWidth="8.85546875" defaultRowHeight="15" x14ac:dyDescent="0.25"/>
  <cols>
    <col min="1" max="1" width="33.5703125" bestFit="1" customWidth="1"/>
    <col min="2" max="2" width="26.28515625" bestFit="1" customWidth="1"/>
    <col min="3" max="3" width="25.28515625" customWidth="1"/>
    <col min="4" max="4" width="23.5703125" customWidth="1"/>
    <col min="5" max="6" width="25.28515625" customWidth="1"/>
    <col min="7" max="7" width="23.85546875" customWidth="1"/>
    <col min="8" max="8" width="20.85546875" customWidth="1"/>
    <col min="9" max="9" width="46.42578125" bestFit="1" customWidth="1"/>
  </cols>
  <sheetData>
    <row r="1" spans="1:10" x14ac:dyDescent="0.25">
      <c r="A1" s="123" t="s">
        <v>30</v>
      </c>
      <c r="B1" s="123"/>
      <c r="C1" s="123"/>
      <c r="D1" s="123"/>
      <c r="E1" s="123"/>
      <c r="F1" s="123"/>
      <c r="G1" s="123"/>
      <c r="H1" s="124"/>
    </row>
    <row r="2" spans="1:10" x14ac:dyDescent="0.25">
      <c r="A2" s="125"/>
      <c r="B2" s="125"/>
      <c r="C2" s="125"/>
      <c r="D2" s="125"/>
      <c r="E2" s="125"/>
      <c r="F2" s="125"/>
      <c r="G2" s="125"/>
      <c r="H2" s="126"/>
    </row>
    <row r="3" spans="1:10" x14ac:dyDescent="0.25">
      <c r="A3" s="11" t="s">
        <v>0</v>
      </c>
      <c r="B3" s="11" t="s">
        <v>34</v>
      </c>
      <c r="C3" s="11" t="s">
        <v>38</v>
      </c>
      <c r="D3" s="11" t="s">
        <v>32</v>
      </c>
      <c r="E3" s="11" t="s">
        <v>45</v>
      </c>
      <c r="F3" s="11" t="s">
        <v>35</v>
      </c>
      <c r="G3" s="11" t="s">
        <v>32</v>
      </c>
      <c r="H3" s="11" t="s">
        <v>46</v>
      </c>
    </row>
    <row r="4" spans="1:10" x14ac:dyDescent="0.25">
      <c r="A4" s="18" t="s">
        <v>27</v>
      </c>
      <c r="B4" s="25" t="s">
        <v>14</v>
      </c>
      <c r="C4" s="35">
        <v>13962108</v>
      </c>
      <c r="D4" s="120">
        <v>106</v>
      </c>
      <c r="E4" s="62">
        <f>C4/106</f>
        <v>131718</v>
      </c>
      <c r="F4" s="35">
        <f>H4*G4</f>
        <v>13446300</v>
      </c>
      <c r="G4" s="120">
        <v>105</v>
      </c>
      <c r="H4" s="64">
        <v>128060</v>
      </c>
      <c r="I4" s="31"/>
      <c r="J4" s="2"/>
    </row>
    <row r="5" spans="1:10" x14ac:dyDescent="0.25">
      <c r="A5" s="18" t="s">
        <v>36</v>
      </c>
      <c r="B5" s="25" t="s">
        <v>15</v>
      </c>
      <c r="C5" s="35">
        <v>2129222</v>
      </c>
      <c r="D5" s="121"/>
      <c r="E5" s="62">
        <f t="shared" ref="E5:E7" si="0">C5/106</f>
        <v>20087</v>
      </c>
      <c r="F5" s="35">
        <f>H5*G4</f>
        <v>2016945</v>
      </c>
      <c r="G5" s="121"/>
      <c r="H5" s="64">
        <f>H4*0.15</f>
        <v>19209</v>
      </c>
    </row>
    <row r="6" spans="1:10" x14ac:dyDescent="0.25">
      <c r="A6" s="128" t="s">
        <v>37</v>
      </c>
      <c r="B6" s="25" t="s">
        <v>40</v>
      </c>
      <c r="C6" s="35">
        <v>75000</v>
      </c>
      <c r="D6" s="121"/>
      <c r="E6" s="62">
        <f t="shared" si="0"/>
        <v>707.54716981132071</v>
      </c>
      <c r="F6" s="35">
        <f>H6*G4</f>
        <v>89985</v>
      </c>
      <c r="G6" s="121"/>
      <c r="H6" s="64">
        <v>857</v>
      </c>
    </row>
    <row r="7" spans="1:10" x14ac:dyDescent="0.25">
      <c r="A7" s="129"/>
      <c r="B7" s="25" t="s">
        <v>41</v>
      </c>
      <c r="C7" s="35">
        <v>275000</v>
      </c>
      <c r="D7" s="121"/>
      <c r="E7" s="62">
        <f t="shared" si="0"/>
        <v>2594.3396226415093</v>
      </c>
      <c r="F7" s="66">
        <v>300000</v>
      </c>
      <c r="G7" s="121"/>
      <c r="H7" s="67">
        <f>F7/G4</f>
        <v>2857.1428571428573</v>
      </c>
    </row>
    <row r="8" spans="1:10" x14ac:dyDescent="0.25">
      <c r="A8" s="21" t="s">
        <v>47</v>
      </c>
      <c r="B8" s="26" t="s">
        <v>26</v>
      </c>
      <c r="C8" s="36">
        <f>SUM(C4:C6)</f>
        <v>16166330</v>
      </c>
      <c r="D8" s="121"/>
      <c r="E8" s="63">
        <f>C8/106</f>
        <v>152512.54716981133</v>
      </c>
      <c r="F8" s="35">
        <f>H8*G4</f>
        <v>15553230</v>
      </c>
      <c r="G8" s="121"/>
      <c r="H8" s="64">
        <f>SUM(H4:H6)</f>
        <v>148126</v>
      </c>
    </row>
    <row r="9" spans="1:10" x14ac:dyDescent="0.25">
      <c r="A9" s="22"/>
      <c r="B9" s="22"/>
      <c r="C9" s="22"/>
      <c r="D9" s="22"/>
      <c r="E9" s="22"/>
      <c r="F9" s="22"/>
      <c r="G9" s="22"/>
      <c r="H9" s="22"/>
    </row>
    <row r="10" spans="1:10" x14ac:dyDescent="0.25">
      <c r="A10" s="24"/>
      <c r="B10" s="24"/>
      <c r="C10" s="24"/>
      <c r="D10" s="24"/>
      <c r="E10" s="24"/>
      <c r="F10" s="24"/>
      <c r="G10" s="24"/>
      <c r="H10" s="24"/>
    </row>
    <row r="11" spans="1:10" x14ac:dyDescent="0.25">
      <c r="A11" s="23"/>
      <c r="B11" s="24"/>
      <c r="C11" s="24"/>
      <c r="D11" s="24"/>
      <c r="E11" s="24"/>
      <c r="F11" s="24"/>
      <c r="G11" s="24"/>
      <c r="H11" s="24"/>
    </row>
    <row r="12" spans="1:10" x14ac:dyDescent="0.25">
      <c r="A12" s="127" t="s">
        <v>31</v>
      </c>
      <c r="B12" s="127"/>
      <c r="C12" s="127"/>
      <c r="D12" s="127"/>
      <c r="E12" s="127"/>
      <c r="F12" s="127"/>
      <c r="G12" s="127"/>
      <c r="H12" s="127"/>
    </row>
    <row r="13" spans="1:10" x14ac:dyDescent="0.25">
      <c r="A13" s="127"/>
      <c r="B13" s="127"/>
      <c r="C13" s="127"/>
      <c r="D13" s="127"/>
      <c r="E13" s="127"/>
      <c r="F13" s="127"/>
      <c r="G13" s="127"/>
      <c r="H13" s="127"/>
    </row>
    <row r="14" spans="1:10" x14ac:dyDescent="0.25">
      <c r="A14" s="20" t="s">
        <v>0</v>
      </c>
      <c r="B14" s="11" t="s">
        <v>34</v>
      </c>
      <c r="C14" s="11" t="s">
        <v>38</v>
      </c>
      <c r="D14" s="20" t="s">
        <v>33</v>
      </c>
      <c r="E14" s="11" t="s">
        <v>45</v>
      </c>
      <c r="F14" s="11" t="s">
        <v>35</v>
      </c>
      <c r="G14" s="20" t="s">
        <v>33</v>
      </c>
      <c r="H14" s="20" t="s">
        <v>46</v>
      </c>
    </row>
    <row r="15" spans="1:10" x14ac:dyDescent="0.25">
      <c r="A15" s="19" t="s">
        <v>27</v>
      </c>
      <c r="B15" s="25" t="s">
        <v>14</v>
      </c>
      <c r="C15" s="35">
        <v>11134830</v>
      </c>
      <c r="D15" s="122">
        <v>105</v>
      </c>
      <c r="E15" s="62">
        <f>C15/105</f>
        <v>106046</v>
      </c>
      <c r="F15" s="65">
        <f>H15*G15</f>
        <v>13735974</v>
      </c>
      <c r="G15" s="122">
        <v>133</v>
      </c>
      <c r="H15" s="64">
        <v>103278</v>
      </c>
      <c r="I15" s="31"/>
      <c r="J15" s="2"/>
    </row>
    <row r="16" spans="1:10" x14ac:dyDescent="0.25">
      <c r="A16" s="19" t="s">
        <v>36</v>
      </c>
      <c r="B16" s="25" t="s">
        <v>15</v>
      </c>
      <c r="C16" s="35">
        <v>1698060</v>
      </c>
      <c r="D16" s="122"/>
      <c r="E16" s="62">
        <f t="shared" ref="E16:E19" si="1">C16/105</f>
        <v>16172</v>
      </c>
      <c r="F16" s="65">
        <f>H16*G15</f>
        <v>2060396.0999999999</v>
      </c>
      <c r="G16" s="122"/>
      <c r="H16" s="64">
        <f>H15*0.15</f>
        <v>15491.699999999999</v>
      </c>
    </row>
    <row r="17" spans="1:8" x14ac:dyDescent="0.25">
      <c r="A17" s="128" t="s">
        <v>37</v>
      </c>
      <c r="B17" s="25" t="s">
        <v>40</v>
      </c>
      <c r="C17" s="35">
        <v>70000</v>
      </c>
      <c r="D17" s="122"/>
      <c r="E17" s="62">
        <f t="shared" si="1"/>
        <v>666.66666666666663</v>
      </c>
      <c r="F17" s="65">
        <f>H17*G15</f>
        <v>22477</v>
      </c>
      <c r="G17" s="122"/>
      <c r="H17" s="64">
        <v>169</v>
      </c>
    </row>
    <row r="18" spans="1:8" x14ac:dyDescent="0.25">
      <c r="A18" s="129"/>
      <c r="B18" s="25" t="s">
        <v>41</v>
      </c>
      <c r="C18" s="35">
        <v>225000</v>
      </c>
      <c r="D18" s="122"/>
      <c r="E18" s="62">
        <f t="shared" si="1"/>
        <v>2142.8571428571427</v>
      </c>
      <c r="F18" s="66">
        <v>120000</v>
      </c>
      <c r="G18" s="122"/>
      <c r="H18" s="67">
        <f>F18/G15</f>
        <v>902.25563909774439</v>
      </c>
    </row>
    <row r="19" spans="1:8" x14ac:dyDescent="0.25">
      <c r="A19" s="19" t="s">
        <v>48</v>
      </c>
      <c r="B19" s="25" t="s">
        <v>26</v>
      </c>
      <c r="C19" s="35">
        <f>SUM(C15:C17)</f>
        <v>12902890</v>
      </c>
      <c r="D19" s="122"/>
      <c r="E19" s="62">
        <f t="shared" si="1"/>
        <v>122884.66666666667</v>
      </c>
      <c r="F19" s="65">
        <f>H19*G15</f>
        <v>15818847.1</v>
      </c>
      <c r="G19" s="122"/>
      <c r="H19" s="64">
        <f>SUM(H15:H17)</f>
        <v>118938.7</v>
      </c>
    </row>
    <row r="20" spans="1:8" x14ac:dyDescent="0.25">
      <c r="C20" s="32"/>
      <c r="D20" s="32"/>
      <c r="E20" s="32"/>
      <c r="F20" s="22"/>
    </row>
    <row r="21" spans="1:8" s="28" customFormat="1" x14ac:dyDescent="0.25">
      <c r="A21" s="27"/>
      <c r="B21" s="27"/>
      <c r="C21" s="33"/>
      <c r="D21" s="33"/>
      <c r="E21" s="33"/>
      <c r="F21" s="24"/>
      <c r="G21" s="27"/>
      <c r="H21" s="27"/>
    </row>
    <row r="22" spans="1:8" s="28" customFormat="1" x14ac:dyDescent="0.25">
      <c r="A22" s="29"/>
      <c r="B22" s="29"/>
      <c r="C22" s="29"/>
      <c r="D22" s="29"/>
      <c r="E22" s="29"/>
      <c r="F22" s="29"/>
      <c r="G22" s="29"/>
      <c r="H22" s="29"/>
    </row>
    <row r="23" spans="1:8" s="28" customFormat="1" x14ac:dyDescent="0.25">
      <c r="A23" s="30"/>
      <c r="B23" s="29"/>
      <c r="C23" s="29"/>
      <c r="D23" s="29"/>
      <c r="E23" s="29"/>
      <c r="F23" s="29"/>
      <c r="G23" s="29"/>
      <c r="H23" s="30"/>
    </row>
    <row r="24" spans="1:8" s="28" customFormat="1" x14ac:dyDescent="0.25">
      <c r="A24" s="30"/>
      <c r="B24" s="29"/>
      <c r="C24" s="29"/>
      <c r="D24" s="29"/>
      <c r="E24" s="29"/>
      <c r="F24" s="29"/>
      <c r="G24" s="29"/>
      <c r="H24" s="30"/>
    </row>
    <row r="25" spans="1:8" s="28" customFormat="1" x14ac:dyDescent="0.25">
      <c r="A25" s="30"/>
      <c r="B25" s="29"/>
      <c r="C25" s="29"/>
      <c r="D25" s="29"/>
      <c r="E25" s="29"/>
      <c r="F25" s="29"/>
      <c r="G25" s="29"/>
      <c r="H25" s="30"/>
    </row>
    <row r="26" spans="1:8" s="28" customFormat="1" x14ac:dyDescent="0.25">
      <c r="A26" s="30"/>
      <c r="B26" s="29"/>
      <c r="C26" s="29"/>
      <c r="D26" s="29"/>
      <c r="E26" s="29"/>
      <c r="F26" s="29"/>
      <c r="G26" s="29"/>
      <c r="H26" s="30"/>
    </row>
    <row r="27" spans="1:8" s="28" customFormat="1" x14ac:dyDescent="0.25">
      <c r="A27" s="30"/>
      <c r="B27" s="29"/>
      <c r="C27" s="29"/>
      <c r="D27" s="29"/>
      <c r="E27" s="29"/>
      <c r="F27" s="29"/>
      <c r="G27" s="29"/>
      <c r="H27" s="30"/>
    </row>
    <row r="28" spans="1:8" s="28" customFormat="1" x14ac:dyDescent="0.25">
      <c r="A28" s="30"/>
      <c r="B28" s="29"/>
      <c r="C28" s="29"/>
      <c r="D28" s="29"/>
      <c r="E28" s="29"/>
      <c r="F28" s="29"/>
      <c r="G28" s="29"/>
      <c r="H28" s="29"/>
    </row>
    <row r="29" spans="1:8" s="28" customFormat="1" x14ac:dyDescent="0.25">
      <c r="A29" s="30"/>
      <c r="B29" s="29"/>
      <c r="C29" s="29"/>
      <c r="D29" s="29"/>
      <c r="E29" s="29"/>
      <c r="F29" s="29"/>
      <c r="G29" s="29"/>
      <c r="H29" s="30"/>
    </row>
    <row r="30" spans="1:8" s="28" customFormat="1" x14ac:dyDescent="0.25">
      <c r="A30" s="30"/>
      <c r="B30" s="29"/>
      <c r="C30" s="29"/>
      <c r="D30" s="29"/>
      <c r="E30" s="29"/>
      <c r="F30" s="29"/>
      <c r="G30" s="29"/>
      <c r="H30" s="30"/>
    </row>
    <row r="31" spans="1:8" s="28" customFormat="1" x14ac:dyDescent="0.25">
      <c r="A31" s="30"/>
      <c r="B31" s="29"/>
      <c r="C31" s="29"/>
      <c r="D31" s="29"/>
      <c r="E31" s="29"/>
      <c r="F31" s="29"/>
      <c r="G31" s="29"/>
      <c r="H31" s="30"/>
    </row>
    <row r="32" spans="1:8" s="28" customFormat="1" x14ac:dyDescent="0.25">
      <c r="A32" s="30"/>
      <c r="B32" s="29"/>
      <c r="C32" s="29"/>
      <c r="D32" s="29"/>
      <c r="E32" s="29"/>
      <c r="F32" s="29"/>
      <c r="G32" s="29"/>
      <c r="H32" s="29"/>
    </row>
    <row r="33" spans="1:8" s="28" customFormat="1" x14ac:dyDescent="0.25">
      <c r="A33" s="30"/>
      <c r="B33" s="29"/>
      <c r="C33" s="29"/>
      <c r="D33" s="29"/>
      <c r="E33" s="29"/>
      <c r="F33" s="29"/>
      <c r="G33" s="29"/>
      <c r="H33" s="29"/>
    </row>
    <row r="34" spans="1:8" s="28" customFormat="1" x14ac:dyDescent="0.25">
      <c r="A34" s="30"/>
      <c r="B34" s="29"/>
      <c r="C34" s="29"/>
      <c r="D34" s="29"/>
      <c r="E34" s="29"/>
      <c r="F34" s="29"/>
      <c r="G34" s="29"/>
      <c r="H34" s="29"/>
    </row>
    <row r="35" spans="1:8" s="28" customFormat="1" x14ac:dyDescent="0.25">
      <c r="A35" s="30"/>
      <c r="B35" s="29"/>
      <c r="C35" s="29"/>
      <c r="D35" s="29"/>
      <c r="E35" s="29"/>
      <c r="F35" s="29"/>
      <c r="G35" s="29"/>
      <c r="H35" s="29"/>
    </row>
    <row r="36" spans="1:8" s="28" customFormat="1" x14ac:dyDescent="0.25">
      <c r="A36" s="30"/>
      <c r="B36" s="29"/>
      <c r="C36" s="29"/>
      <c r="D36" s="29"/>
      <c r="E36" s="29"/>
      <c r="F36" s="29"/>
      <c r="G36" s="29"/>
      <c r="H36" s="30"/>
    </row>
    <row r="37" spans="1:8" s="28" customFormat="1" x14ac:dyDescent="0.25">
      <c r="A37" s="30"/>
      <c r="B37" s="29"/>
      <c r="C37" s="29"/>
      <c r="D37" s="29"/>
      <c r="E37" s="29"/>
      <c r="F37" s="29"/>
      <c r="G37" s="29"/>
      <c r="H37" s="30"/>
    </row>
  </sheetData>
  <mergeCells count="8">
    <mergeCell ref="G4:G8"/>
    <mergeCell ref="G15:G19"/>
    <mergeCell ref="A1:H2"/>
    <mergeCell ref="A12:H13"/>
    <mergeCell ref="A6:A7"/>
    <mergeCell ref="A17:A18"/>
    <mergeCell ref="D4:D8"/>
    <mergeCell ref="D15:D19"/>
  </mergeCells>
  <pageMargins left="0.25" right="0.25" top="0.75" bottom="0.75" header="0.3" footer="0.3"/>
  <pageSetup scale="53" fitToHeight="0" orientation="landscape" r:id="rId1"/>
  <headerFooter>
    <oddHeader>&amp;C&amp;"-,Bold"&amp;12DCPS FY15 Budget Oversight
Q9 Attachment_Average Teacher Salary</oddHeader>
  </headerFooter>
  <ignoredErrors>
    <ignoredError sqref="C19 C8" formulaRange="1"/>
  </ignoredErrors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Teachers</vt:lpstr>
      <vt:lpstr>School Leaders</vt:lpstr>
      <vt:lpstr>Sheet3</vt:lpstr>
    </vt:vector>
  </TitlesOfParts>
  <Company>DC Government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ServUS</dc:creator>
  <cp:lastModifiedBy>Wadlington, Erika (Council)</cp:lastModifiedBy>
  <cp:lastPrinted>2014-04-04T19:46:10Z</cp:lastPrinted>
  <dcterms:created xsi:type="dcterms:W3CDTF">2014-01-16T14:22:45Z</dcterms:created>
  <dcterms:modified xsi:type="dcterms:W3CDTF">2014-04-14T20:58:06Z</dcterms:modified>
</cp:coreProperties>
</file>