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0" windowWidth="11610" windowHeight="4740" firstSheet="1" activeTab="1"/>
  </bookViews>
  <sheets>
    <sheet name="FY12 - PGM 1000" sheetId="1" state="hidden" r:id="rId1"/>
    <sheet name="FY15 - PGM 1000" sheetId="2" r:id="rId2"/>
    <sheet name="FY14 - PGM 1000" sheetId="3" r:id="rId3"/>
    <sheet name="FY12 - PGM 2000" sheetId="4" state="hidden" r:id="rId4"/>
    <sheet name="FY15 - PGM 2000" sheetId="5" r:id="rId5"/>
    <sheet name="FY14 - PGM 2000" sheetId="6" r:id="rId6"/>
    <sheet name="FY12 - PGM 3000" sheetId="7" state="hidden" r:id="rId7"/>
    <sheet name="FY14 - PGM 3000 " sheetId="8" r:id="rId8"/>
    <sheet name="FY12 - PGM 4000" sheetId="9" state="hidden" r:id="rId9"/>
    <sheet name="FY15 - PGM 4000" sheetId="10" r:id="rId10"/>
    <sheet name="FY14 - PGM 4000" sheetId="11" r:id="rId11"/>
    <sheet name="FY12 - PGM 5000" sheetId="12" state="hidden" r:id="rId12"/>
    <sheet name="FY15 - PGM 6000 " sheetId="13" r:id="rId13"/>
    <sheet name="FY14 - PGM 6000" sheetId="14" r:id="rId14"/>
    <sheet name="FY12 - AMP" sheetId="15" state="hidden" r:id="rId15"/>
    <sheet name="FY12 - Adjudication" sheetId="16" state="hidden" r:id="rId16"/>
    <sheet name="FY15 - PGM 7000" sheetId="17" r:id="rId17"/>
    <sheet name="FY15 - PGM 8000" sheetId="18" r:id="rId18"/>
    <sheet name="FY15 - PGM 9000" sheetId="19" r:id="rId19"/>
    <sheet name="FY15 - PGM 0100" sheetId="20" r:id="rId20"/>
    <sheet name="Sheet6" sheetId="21" r:id="rId21"/>
  </sheets>
  <externalReferences>
    <externalReference r:id="rId24"/>
  </externalReferences>
  <definedNames>
    <definedName name="cluster1">'[1]Cluster'!$D$2:$F$134</definedName>
    <definedName name="_xlnm.Print_Area" localSheetId="15">'FY12 - Adjudication'!$A$1:$G$149</definedName>
    <definedName name="_xlnm.Print_Area" localSheetId="14">'FY12 - AMP'!$A$1:$G$154</definedName>
    <definedName name="_xlnm.Print_Area" localSheetId="0">'FY12 - PGM 1000'!$A$1:$G$154</definedName>
    <definedName name="_xlnm.Print_Area" localSheetId="3">'FY12 - PGM 2000'!$A$1:$G$151</definedName>
    <definedName name="_xlnm.Print_Area" localSheetId="6">'FY12 - PGM 3000'!$A$1:$G$163</definedName>
    <definedName name="_xlnm.Print_Area" localSheetId="8">'FY12 - PGM 4000'!$A$1:$G$172</definedName>
    <definedName name="_xlnm.Print_Area" localSheetId="11">'FY12 - PGM 5000'!$A$1:$G$165</definedName>
    <definedName name="_xlnm.Print_Area" localSheetId="2">'FY14 - PGM 1000'!$A$1:$H$153</definedName>
    <definedName name="_xlnm.Print_Area" localSheetId="5">'FY14 - PGM 2000'!$A$1:$H$147</definedName>
    <definedName name="_xlnm.Print_Area" localSheetId="7">'FY14 - PGM 3000 '!$A$1:$H$168</definedName>
    <definedName name="_xlnm.Print_Area" localSheetId="10">'FY14 - PGM 4000'!$A$1:$H$154</definedName>
    <definedName name="_xlnm.Print_Area" localSheetId="13">'FY14 - PGM 6000'!$A$1:$H$168</definedName>
    <definedName name="_xlnm.Print_Area" localSheetId="19">'FY15 - PGM 0100'!$A$1:$H$137</definedName>
    <definedName name="_xlnm.Print_Area" localSheetId="1">'FY15 - PGM 1000'!$A$1:$H$163</definedName>
    <definedName name="_xlnm.Print_Area" localSheetId="4">'FY15 - PGM 2000'!$A$1:$H$154</definedName>
    <definedName name="_xlnm.Print_Area" localSheetId="9">'FY15 - PGM 4000'!$A$1:$H$136</definedName>
    <definedName name="_xlnm.Print_Area" localSheetId="12">'FY15 - PGM 6000 '!$A$1:$H$168</definedName>
    <definedName name="_xlnm.Print_Area" localSheetId="16">'FY15 - PGM 7000'!$A$1:$H$166</definedName>
    <definedName name="_xlnm.Print_Area" localSheetId="17">'FY15 - PGM 8000'!$A$1:$H$155</definedName>
    <definedName name="_xlnm.Print_Area" localSheetId="18">'FY15 - PGM 9000'!$A$1:$H$144</definedName>
    <definedName name="_xlnm.Print_Titles" localSheetId="15">'FY12 - Adjudication'!$1:$4</definedName>
    <definedName name="_xlnm.Print_Titles" localSheetId="14">'FY12 - AMP'!$1:$4</definedName>
    <definedName name="_xlnm.Print_Titles" localSheetId="0">'FY12 - PGM 1000'!$1:$4</definedName>
    <definedName name="_xlnm.Print_Titles" localSheetId="3">'FY12 - PGM 2000'!$1:$4</definedName>
    <definedName name="_xlnm.Print_Titles" localSheetId="6">'FY12 - PGM 3000'!$1:$4</definedName>
    <definedName name="_xlnm.Print_Titles" localSheetId="8">'FY12 - PGM 4000'!$1:$4</definedName>
    <definedName name="_xlnm.Print_Titles" localSheetId="11">'FY12 - PGM 5000'!$1:$4</definedName>
    <definedName name="_xlnm.Print_Titles" localSheetId="2">'FY14 - PGM 1000'!$1:$4</definedName>
    <definedName name="_xlnm.Print_Titles" localSheetId="5">'FY14 - PGM 2000'!$1:$4</definedName>
    <definedName name="_xlnm.Print_Titles" localSheetId="7">'FY14 - PGM 3000 '!$1:$4</definedName>
    <definedName name="_xlnm.Print_Titles" localSheetId="10">'FY14 - PGM 4000'!$1:$4</definedName>
    <definedName name="_xlnm.Print_Titles" localSheetId="13">'FY14 - PGM 6000'!$1:$4</definedName>
    <definedName name="_xlnm.Print_Titles" localSheetId="19">'FY15 - PGM 0100'!$1:$4</definedName>
    <definedName name="_xlnm.Print_Titles" localSheetId="1">'FY15 - PGM 1000'!$1:$4</definedName>
    <definedName name="_xlnm.Print_Titles" localSheetId="4">'FY15 - PGM 2000'!$1:$4</definedName>
    <definedName name="_xlnm.Print_Titles" localSheetId="9">'FY15 - PGM 4000'!$1:$4</definedName>
    <definedName name="_xlnm.Print_Titles" localSheetId="12">'FY15 - PGM 6000 '!$1:$4</definedName>
    <definedName name="_xlnm.Print_Titles" localSheetId="16">'FY15 - PGM 7000'!$1:$4</definedName>
    <definedName name="_xlnm.Print_Titles" localSheetId="17">'FY15 - PGM 8000'!$1:$4</definedName>
    <definedName name="_xlnm.Print_Titles" localSheetId="18">'FY15 - PGM 9000'!$1:$4</definedName>
    <definedName name="table_1">'[1]Lookup Table'!$A$6:$F$2500</definedName>
    <definedName name="type_2">'[1]Lookup Table'!$H$6:$I$33</definedName>
  </definedNames>
  <calcPr fullCalcOnLoad="1"/>
</workbook>
</file>

<file path=xl/sharedStrings.xml><?xml version="1.0" encoding="utf-8"?>
<sst xmlns="http://schemas.openxmlformats.org/spreadsheetml/2006/main" count="1217" uniqueCount="223">
  <si>
    <t>CSG 11: Regular Pay - Cont Full Time</t>
  </si>
  <si>
    <t>CSG 12: Regular Pay - Other</t>
  </si>
  <si>
    <t>CSG 13:Additional Gross Pay</t>
  </si>
  <si>
    <t>CSG 15: Overtime Pay</t>
  </si>
  <si>
    <t>Non-Personal Services (NPS)</t>
  </si>
  <si>
    <t>Personal Services (PS)</t>
  </si>
  <si>
    <t>CSG 20: Supplies and Materials</t>
  </si>
  <si>
    <t>CSG 32: Rentals</t>
  </si>
  <si>
    <t>CSG 31: Telephone, Telegraph, Telegram, Etc</t>
  </si>
  <si>
    <t>CSG 40: Other Services and Charges</t>
  </si>
  <si>
    <t>CSG 41: Contractual Services</t>
  </si>
  <si>
    <t>CSG 50: Subsidies and Transfers</t>
  </si>
  <si>
    <t>CSG 70: Equipment &amp; Equipment Rental</t>
  </si>
  <si>
    <t xml:space="preserve"> </t>
  </si>
  <si>
    <t>Q1</t>
  </si>
  <si>
    <t>Q2</t>
  </si>
  <si>
    <t>Q3</t>
  </si>
  <si>
    <t>Q4</t>
  </si>
  <si>
    <t>Total</t>
  </si>
  <si>
    <t>Subtotal</t>
  </si>
  <si>
    <t>Total Personal Services (PS)</t>
  </si>
  <si>
    <t>Total Non-Personal Services (NPS)</t>
  </si>
  <si>
    <t>Total Approved Budget</t>
  </si>
  <si>
    <t>Attachment II - Spending Plan</t>
  </si>
  <si>
    <t>AGENCY MANAGEMENT PROGRAM</t>
  </si>
  <si>
    <t>EXECUTIVE DIR  17/0</t>
  </si>
  <si>
    <t>Receptionist  6/5</t>
  </si>
  <si>
    <t>Administrative Assistant  6/5</t>
  </si>
  <si>
    <t>GEN COUNSEL  15/5</t>
  </si>
  <si>
    <t>Hearing Examiner  14/4</t>
  </si>
  <si>
    <t>Operations Manager  14/4</t>
  </si>
  <si>
    <t>Network Assistant  9/5</t>
  </si>
  <si>
    <t>Paralegal  11/1</t>
  </si>
  <si>
    <t>HEARING EXAMINER  15/0</t>
  </si>
  <si>
    <r>
      <t xml:space="preserve">CSG 14: Fringe </t>
    </r>
    <r>
      <rPr>
        <sz val="10"/>
        <color indexed="12"/>
        <rFont val="Arial"/>
        <family val="2"/>
      </rPr>
      <t>(16.28%)</t>
    </r>
  </si>
  <si>
    <t>None</t>
  </si>
  <si>
    <t xml:space="preserve">None </t>
  </si>
  <si>
    <t>Program 1000 Budget Total for FY12</t>
  </si>
  <si>
    <t>ADJUDICATION</t>
  </si>
  <si>
    <t>Hearing Examiner  15/0</t>
  </si>
  <si>
    <t>Hearing Examiner  13/2</t>
  </si>
  <si>
    <t>Hearing Examiner  13/0</t>
  </si>
  <si>
    <t>Hearing Examiner  14/5 (WAE)</t>
  </si>
  <si>
    <t>Hearing Examiner  14/4 (WAE)</t>
  </si>
  <si>
    <r>
      <t>CSG 14: Fringe</t>
    </r>
    <r>
      <rPr>
        <sz val="10"/>
        <color indexed="12"/>
        <rFont val="Arial"/>
        <family val="2"/>
      </rPr>
      <t xml:space="preserve"> (16.28%)</t>
    </r>
  </si>
  <si>
    <t>DEPUTY GEN COUNSEL 14/5</t>
  </si>
  <si>
    <t xml:space="preserve">General Office Supplies </t>
  </si>
  <si>
    <t xml:space="preserve">Stamps and Messenger Services - Pitney Bowes </t>
  </si>
  <si>
    <t xml:space="preserve">Court Reporting &amp; Other Services </t>
  </si>
  <si>
    <t xml:space="preserve">OCTO MOU - Database Improvement </t>
  </si>
  <si>
    <t xml:space="preserve">IT Equipment </t>
  </si>
  <si>
    <t>Board members stipend</t>
  </si>
  <si>
    <t xml:space="preserve">Furniture &amp; Other Equipment </t>
  </si>
  <si>
    <t xml:space="preserve">Contractors - Adminstrative Judges </t>
  </si>
  <si>
    <t xml:space="preserve">Mandatory Trainings </t>
  </si>
  <si>
    <t xml:space="preserve">Additional Office Supplies </t>
  </si>
  <si>
    <t>Program 2000 Budget Total for FY12</t>
  </si>
  <si>
    <t>PROCUREMENT</t>
  </si>
  <si>
    <t>Asst Dir for Procurement</t>
  </si>
  <si>
    <t>Executive Assistant</t>
  </si>
  <si>
    <t xml:space="preserve">Sup Contract Specialists </t>
  </si>
  <si>
    <t xml:space="preserve">Contract Specialists </t>
  </si>
  <si>
    <t>Purchase Card Specialists</t>
  </si>
  <si>
    <t xml:space="preserve">Adminstration and Support </t>
  </si>
  <si>
    <t>Freedom of Information Spec</t>
  </si>
  <si>
    <t>Program Analyst</t>
  </si>
  <si>
    <t>Procure. Integrity &amp; Comp Ofcr</t>
  </si>
  <si>
    <t>Asst. Director for Operations</t>
  </si>
  <si>
    <t>Contact &amp; Srvc. Cntr. Manager</t>
  </si>
  <si>
    <t>Contact Specialist</t>
  </si>
  <si>
    <t>Management Liaison Specialist</t>
  </si>
  <si>
    <t>Program Manager (Bus. Oper.)</t>
  </si>
  <si>
    <t>Property Disposal Officer</t>
  </si>
  <si>
    <t>Property Disposal Specialist</t>
  </si>
  <si>
    <t>PROPERTY DISPOSAL TECHNICIAN</t>
  </si>
  <si>
    <t>Public Affairs Specialist</t>
  </si>
  <si>
    <t>Receptionist</t>
  </si>
  <si>
    <t>Records Management Specialist</t>
  </si>
  <si>
    <t>Support Services Specialist</t>
  </si>
  <si>
    <t>Support Services Supervisor</t>
  </si>
  <si>
    <t>Supvy. Contact Specialist</t>
  </si>
  <si>
    <t>Training Specialist</t>
  </si>
  <si>
    <t>Info. Tech. (PASS) Specialist</t>
  </si>
  <si>
    <t>IT Program Manager (PASS)</t>
  </si>
  <si>
    <t xml:space="preserve">Procurement Integrity and Compliance </t>
  </si>
  <si>
    <t xml:space="preserve"> Procurement Technology</t>
  </si>
  <si>
    <t>Measurement &amp; Planning Analysts</t>
  </si>
  <si>
    <t>Agency Management Program</t>
  </si>
  <si>
    <t xml:space="preserve">Chief Procurement Officer </t>
  </si>
  <si>
    <t>Recycled Paper</t>
  </si>
  <si>
    <t>Toner Cartridges</t>
  </si>
  <si>
    <t>IT Support Equipment</t>
  </si>
  <si>
    <t>Courier delivery</t>
  </si>
  <si>
    <t xml:space="preserve">Travel </t>
  </si>
  <si>
    <t>Fleet</t>
  </si>
  <si>
    <t>Maintenance on leased equipment</t>
  </si>
  <si>
    <t>Printing</t>
  </si>
  <si>
    <t>Training</t>
  </si>
  <si>
    <t>Organizational Membership</t>
  </si>
  <si>
    <t>Computer Laptop</t>
  </si>
  <si>
    <t xml:space="preserve">Advertizing </t>
  </si>
  <si>
    <t>OAG, OUC &amp; OFRM MOUs</t>
  </si>
  <si>
    <t>High Speed Scanner</t>
  </si>
  <si>
    <t>Software Upgrades</t>
  </si>
  <si>
    <t xml:space="preserve">Warehouse Supplies </t>
  </si>
  <si>
    <t>DPW Recycling MOU</t>
  </si>
  <si>
    <t>General Office Supplies</t>
  </si>
  <si>
    <t>Warehouse Equipment</t>
  </si>
  <si>
    <t>Warehouse related Contractual Services</t>
  </si>
  <si>
    <t>STAFF ASSISTANT</t>
  </si>
  <si>
    <t>EXECUTIVE ASST</t>
  </si>
  <si>
    <t>Asst. Dir, Integrity &amp; Comp.</t>
  </si>
  <si>
    <t>Policy Analyst</t>
  </si>
  <si>
    <t>Program Specialist</t>
  </si>
  <si>
    <t>Customer Service Coordinator</t>
  </si>
  <si>
    <t>PROPERTY DISPOSAL OFFICER</t>
  </si>
  <si>
    <t>Staff Assistant</t>
  </si>
  <si>
    <t>PROPERTY DISPOSAL SPECIALIST</t>
  </si>
  <si>
    <t>Training Coordinator</t>
  </si>
  <si>
    <t>Asst Dir for Admin &amp; Support</t>
  </si>
  <si>
    <t>Asst Director (Performance Mgm</t>
  </si>
  <si>
    <t>Procurement Support Spec</t>
  </si>
  <si>
    <t>Special Assistant</t>
  </si>
  <si>
    <t>Program Manager</t>
  </si>
  <si>
    <t>INFO TECH SPEC</t>
  </si>
  <si>
    <t>Staff Assistants</t>
  </si>
  <si>
    <t>Contract Adminst</t>
  </si>
  <si>
    <t xml:space="preserve">Contract Price Cost Analysts </t>
  </si>
  <si>
    <r>
      <t xml:space="preserve">CSG 14: Fringe </t>
    </r>
    <r>
      <rPr>
        <sz val="10"/>
        <color indexed="12"/>
        <rFont val="Arial"/>
        <family val="2"/>
      </rPr>
      <t>(20.31%)</t>
    </r>
  </si>
  <si>
    <t xml:space="preserve">Total Budget Approved </t>
  </si>
  <si>
    <t xml:space="preserve">Measure. Analysis &amp; Plng. Coordinators </t>
  </si>
  <si>
    <t xml:space="preserve">Other Professional Services </t>
  </si>
  <si>
    <t>PPD Membership</t>
  </si>
  <si>
    <t xml:space="preserve">PPD Professional Services </t>
  </si>
  <si>
    <t xml:space="preserve">IT Hardware </t>
  </si>
  <si>
    <t>Program 3000 Budget Total for FY12</t>
  </si>
  <si>
    <t>Program 4000 Budget Total for FY12</t>
  </si>
  <si>
    <t>Program 5000 Budget Total for FY12</t>
  </si>
  <si>
    <t>OAG &amp; OUC MOUs</t>
  </si>
  <si>
    <t>Attachment I - Spending Plan</t>
  </si>
  <si>
    <t>Administrative Support Special</t>
  </si>
  <si>
    <t>Program 1000 Budget Total for FY14</t>
  </si>
  <si>
    <t>Program 2000 Budget Total for FY14</t>
  </si>
  <si>
    <t>Program 3000 Budget Total for FY14</t>
  </si>
  <si>
    <t>Program 4000 Budget Total for FY14</t>
  </si>
  <si>
    <t>Program 6000 Budget Total for FY14</t>
  </si>
  <si>
    <r>
      <t xml:space="preserve">CSG 14: Fringe </t>
    </r>
    <r>
      <rPr>
        <sz val="10"/>
        <color indexed="12"/>
        <rFont val="Arial"/>
        <family val="2"/>
      </rPr>
      <t>(23.0%)</t>
    </r>
  </si>
  <si>
    <t>Additional RTS and telephone services</t>
  </si>
  <si>
    <t>SPD membership</t>
  </si>
  <si>
    <t xml:space="preserve">SPD professional Services </t>
  </si>
  <si>
    <t>IT Hardware</t>
  </si>
  <si>
    <t xml:space="preserve">Administration and Support </t>
  </si>
  <si>
    <t>Property Disposal Manager</t>
  </si>
  <si>
    <t>Vehicles</t>
  </si>
  <si>
    <t xml:space="preserve"> Procurement certification &amp; reform Training</t>
  </si>
  <si>
    <t xml:space="preserve">Advertising </t>
  </si>
  <si>
    <t xml:space="preserve">Procurement reform - Consultant Services </t>
  </si>
  <si>
    <t>Measurement &amp; Planning Analysts (3 FTE)</t>
  </si>
  <si>
    <t>Procurement Analysts (3 FTE)</t>
  </si>
  <si>
    <t>Contract Specialists (41 FTE)</t>
  </si>
  <si>
    <t>Contact Specialist (4 FTEs)</t>
  </si>
  <si>
    <t>Management Liaison Specialist (2 FTEs)</t>
  </si>
  <si>
    <t>Property Disposal Specialist (3 FTEs)</t>
  </si>
  <si>
    <t>Support Services Specialist (2 FTEs)</t>
  </si>
  <si>
    <t>Training Specialist (3 FTEs)</t>
  </si>
  <si>
    <t>Merchandising Specialist (2 FTEs)</t>
  </si>
  <si>
    <t>Support Services Specialist (3 FTEs)</t>
  </si>
  <si>
    <t>IT Specialist (Data Mgmt) (2 FTEs)</t>
  </si>
  <si>
    <t>FTE</t>
  </si>
  <si>
    <t>Sup Contract Specialists (17 FTE)</t>
  </si>
  <si>
    <t>Total FY 2014 Approved Budget</t>
  </si>
  <si>
    <t>Total FY 2015 Budget Request</t>
  </si>
  <si>
    <t>Contract Specialists (43 FTE)</t>
  </si>
  <si>
    <t>Contracting Officer (13 FTE)</t>
  </si>
  <si>
    <t>Sup Contract Specialists (13 FTE)</t>
  </si>
  <si>
    <r>
      <t xml:space="preserve">CSG 14: Fringe </t>
    </r>
    <r>
      <rPr>
        <sz val="10"/>
        <color indexed="12"/>
        <rFont val="Arial"/>
        <family val="2"/>
      </rPr>
      <t>(23.6%)</t>
    </r>
  </si>
  <si>
    <t>Contract Specialists (8 FTEs)</t>
  </si>
  <si>
    <t>MAP Analyst (Green Procurement)</t>
  </si>
  <si>
    <t>Sup Contract Specialists (5 FTEs)</t>
  </si>
  <si>
    <t>Business Operations Manager (4 FTEs)</t>
  </si>
  <si>
    <t>IT Specialist (Data Mgmt) (4 FTEs)</t>
  </si>
  <si>
    <t>Training Specialist (6 FTEs)</t>
  </si>
  <si>
    <t xml:space="preserve">Chief Learning Officer </t>
  </si>
  <si>
    <t>Program 7000 Budget Total for FY15</t>
  </si>
  <si>
    <t>Administrative Support Assist</t>
  </si>
  <si>
    <t>COMPLIANCE MONITOR</t>
  </si>
  <si>
    <t>Purchase Card Program Officer</t>
  </si>
  <si>
    <t>Contact Specialist (5 FTEs)</t>
  </si>
  <si>
    <t>Measurement &amp; Plan. Analyst (8 FTEs)</t>
  </si>
  <si>
    <t>Procurement Analyst (3 FTEs)</t>
  </si>
  <si>
    <t>Supervisory Contact Specialist (2 FTEs)</t>
  </si>
  <si>
    <t>Program 8000 Budget Total for FY15</t>
  </si>
  <si>
    <t>Program 9000 Budget Total for FY15</t>
  </si>
  <si>
    <t>Adminstrative Support Specialist (3 FTEs)</t>
  </si>
  <si>
    <t>Property Disposal Specialist (8 FTEs)</t>
  </si>
  <si>
    <t>Program 0100 Budget Total for FY15</t>
  </si>
  <si>
    <t>Program 1000 Budget Total for FY15</t>
  </si>
  <si>
    <t>Program 2000 Budget Total for FY15</t>
  </si>
  <si>
    <t>Program 6000 Budget Total for FY15</t>
  </si>
  <si>
    <t>Program 4000 Budget Total for FY15</t>
  </si>
  <si>
    <t xml:space="preserve">Contractual Services </t>
  </si>
  <si>
    <t>Organizational Membership and conference fee</t>
  </si>
  <si>
    <t xml:space="preserve">OCTO IT Assessment </t>
  </si>
  <si>
    <t xml:space="preserve">Operational Support Contracts </t>
  </si>
  <si>
    <t xml:space="preserve">Dual Monitor </t>
  </si>
  <si>
    <t xml:space="preserve">Printer </t>
  </si>
  <si>
    <t>Docking Stations</t>
  </si>
  <si>
    <t xml:space="preserve">Smart Boards and speakers </t>
  </si>
  <si>
    <t xml:space="preserve">Warehouse and Other General Supplies </t>
  </si>
  <si>
    <t>SPD Membership</t>
  </si>
  <si>
    <t xml:space="preserve">Professional Services </t>
  </si>
  <si>
    <t xml:space="preserve">Furniture and Fixture </t>
  </si>
  <si>
    <t xml:space="preserve">Data Security Equipment </t>
  </si>
  <si>
    <t xml:space="preserve">Box Truck </t>
  </si>
  <si>
    <t>Chief Learning Officer</t>
  </si>
  <si>
    <t>Environmental Procurement Officer</t>
  </si>
  <si>
    <t>Contract Specialists (42 FTE)</t>
  </si>
  <si>
    <r>
      <rPr>
        <b/>
        <sz val="10"/>
        <color indexed="10"/>
        <rFont val="Arial"/>
        <family val="2"/>
      </rPr>
      <t>Note: -</t>
    </r>
    <r>
      <rPr>
        <sz val="10"/>
        <color indexed="10"/>
        <rFont val="Arial"/>
        <family val="2"/>
      </rPr>
      <t xml:space="preserve"> Activity 4010 is replaced by 9010 in FY 2015 due to the  structure change in the agency. The $375K should move out from Program 4000 to Program 9000 (Activity 9010). Correction to be requested. </t>
    </r>
  </si>
  <si>
    <t xml:space="preserve">Temporary labor services </t>
  </si>
  <si>
    <t xml:space="preserve"> Training</t>
  </si>
  <si>
    <t>Operations</t>
  </si>
  <si>
    <t>Business Resources and Support Services</t>
  </si>
  <si>
    <t>Resource Management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</si>
</sst>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$&quot;#,##0.00"/>
    <numFmt numFmtId="172" formatCode="_(* #,##0.0_);_(* \(#,##0.0\);_(* &quot;-&quot;??_);_(@_)"/>
    <numFmt numFmtId="173" formatCode="_(* #,##0_);_(* \(#,##0\);_(* &quot;-&quot;??_);_(@_)"/>
    <numFmt numFmtId="174" formatCode="&quot;$&quot;#,##0"/>
    <numFmt numFmtId="175" formatCode="&quot;$&quot;#,##0.000"/>
    <numFmt numFmtId="176" formatCode="&quot;$&quot;#,##0.00000"/>
    <numFmt numFmtId="177" formatCode="_(* #,##0.0000_);_(* \(#,##0.0000\);_(* &quot;-&quot;????_);_(@_)"/>
    <numFmt numFmtId="178" formatCode="#,##0.0_);[Red]\(#,##0.0\)"/>
    <numFmt numFmtId="179" formatCode="&quot;$&quot;#,##0.0000_);[Red]\(&quot;$&quot;#,##0.0000\)"/>
    <numFmt numFmtId="180" formatCode="&quot;$&quot;#,##0.0_);[Red]\(&quot;$&quot;#,##0.0\)"/>
    <numFmt numFmtId="181" formatCode="#,##0.00;&quot;-&quot;#,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0"/>
    <numFmt numFmtId="187" formatCode="[$$-409]#,##0;\([$$-409]#,##0\);\$\0"/>
    <numFmt numFmtId="188" formatCode="#,##0;\(#,##0\)"/>
    <numFmt numFmtId="189" formatCode="0.0%"/>
    <numFmt numFmtId="190" formatCode="[$-409]mmmm\ d\,\ yyyy;@"/>
    <numFmt numFmtId="191" formatCode="mmm\ d\,\ yyyy"/>
    <numFmt numFmtId="192" formatCode="m/d/yy"/>
    <numFmt numFmtId="193" formatCode="#,##0.########"/>
    <numFmt numFmtId="194" formatCode="&quot;$&quot;#,##0.000_);[Red]\(&quot;$&quot;#,##0.000\)"/>
  </numFmts>
  <fonts count="5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i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Book Antiqua"/>
      <family val="1"/>
    </font>
    <font>
      <u val="single"/>
      <sz val="10"/>
      <color indexed="36"/>
      <name val="Tahoma"/>
      <family val="2"/>
    </font>
    <font>
      <u val="single"/>
      <sz val="10"/>
      <color indexed="12"/>
      <name val="Tahoma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6" fontId="0" fillId="0" borderId="0" xfId="42" applyNumberFormat="1" applyFont="1" applyFill="1" applyAlignment="1">
      <alignment horizontal="right"/>
    </xf>
    <xf numFmtId="6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6" fontId="1" fillId="0" borderId="0" xfId="42" applyNumberFormat="1" applyFont="1" applyFill="1" applyAlignment="1">
      <alignment horizontal="right"/>
    </xf>
    <xf numFmtId="0" fontId="0" fillId="34" borderId="12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6" fontId="1" fillId="0" borderId="0" xfId="0" applyNumberFormat="1" applyFont="1" applyAlignment="1">
      <alignment horizontal="right"/>
    </xf>
    <xf numFmtId="6" fontId="1" fillId="0" borderId="0" xfId="0" applyNumberFormat="1" applyFont="1" applyAlignment="1">
      <alignment/>
    </xf>
    <xf numFmtId="0" fontId="4" fillId="0" borderId="13" xfId="0" applyFont="1" applyFill="1" applyBorder="1" applyAlignment="1">
      <alignment horizontal="left"/>
    </xf>
    <xf numFmtId="6" fontId="0" fillId="0" borderId="0" xfId="42" applyNumberFormat="1" applyFont="1" applyAlignment="1">
      <alignment horizontal="right"/>
    </xf>
    <xf numFmtId="0" fontId="0" fillId="34" borderId="12" xfId="0" applyFont="1" applyFill="1" applyBorder="1" applyAlignment="1">
      <alignment/>
    </xf>
    <xf numFmtId="6" fontId="0" fillId="0" borderId="0" xfId="0" applyNumberFormat="1" applyFont="1" applyFill="1" applyAlignment="1">
      <alignment/>
    </xf>
    <xf numFmtId="0" fontId="5" fillId="35" borderId="14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/>
    </xf>
    <xf numFmtId="6" fontId="8" fillId="0" borderId="0" xfId="0" applyNumberFormat="1" applyFont="1" applyAlignment="1">
      <alignment/>
    </xf>
    <xf numFmtId="6" fontId="6" fillId="0" borderId="0" xfId="46" applyNumberFormat="1" applyFont="1" applyFill="1" applyBorder="1" applyAlignment="1">
      <alignment horizontal="right"/>
    </xf>
    <xf numFmtId="6" fontId="6" fillId="0" borderId="0" xfId="0" applyNumberFormat="1" applyFont="1" applyFill="1" applyAlignment="1">
      <alignment/>
    </xf>
    <xf numFmtId="6" fontId="8" fillId="0" borderId="0" xfId="46" applyNumberFormat="1" applyFont="1" applyFill="1" applyBorder="1" applyAlignment="1">
      <alignment horizontal="right"/>
    </xf>
    <xf numFmtId="6" fontId="9" fillId="35" borderId="16" xfId="46" applyNumberFormat="1" applyFont="1" applyFill="1" applyBorder="1" applyAlignment="1">
      <alignment horizontal="right"/>
    </xf>
    <xf numFmtId="6" fontId="8" fillId="0" borderId="0" xfId="0" applyNumberFormat="1" applyFont="1" applyFill="1" applyAlignment="1">
      <alignment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" fontId="7" fillId="0" borderId="0" xfId="46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" fontId="8" fillId="0" borderId="17" xfId="46" applyNumberFormat="1" applyFont="1" applyBorder="1" applyAlignment="1">
      <alignment horizontal="center"/>
    </xf>
    <xf numFmtId="4" fontId="8" fillId="0" borderId="18" xfId="46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" fontId="8" fillId="0" borderId="0" xfId="46" applyNumberFormat="1" applyFont="1" applyBorder="1" applyAlignment="1">
      <alignment horizontal="center"/>
    </xf>
    <xf numFmtId="4" fontId="8" fillId="0" borderId="0" xfId="46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4" fontId="6" fillId="0" borderId="0" xfId="46" applyNumberFormat="1" applyFont="1" applyAlignment="1">
      <alignment horizontal="right"/>
    </xf>
    <xf numFmtId="6" fontId="6" fillId="0" borderId="0" xfId="46" applyNumberFormat="1" applyFont="1" applyAlignment="1">
      <alignment horizontal="right"/>
    </xf>
    <xf numFmtId="6" fontId="6" fillId="0" borderId="0" xfId="42" applyNumberFormat="1" applyFont="1" applyFill="1" applyAlignment="1">
      <alignment horizontal="right"/>
    </xf>
    <xf numFmtId="6" fontId="8" fillId="0" borderId="0" xfId="46" applyNumberFormat="1" applyFont="1" applyAlignment="1">
      <alignment horizontal="right"/>
    </xf>
    <xf numFmtId="6" fontId="8" fillId="0" borderId="0" xfId="42" applyNumberFormat="1" applyFont="1" applyFill="1" applyAlignment="1">
      <alignment horizontal="right"/>
    </xf>
    <xf numFmtId="6" fontId="6" fillId="0" borderId="0" xfId="0" applyNumberFormat="1" applyFont="1" applyAlignment="1">
      <alignment horizontal="right"/>
    </xf>
    <xf numFmtId="6" fontId="8" fillId="0" borderId="0" xfId="0" applyNumberFormat="1" applyFont="1" applyAlignment="1">
      <alignment horizontal="right"/>
    </xf>
    <xf numFmtId="6" fontId="6" fillId="0" borderId="0" xfId="46" applyNumberFormat="1" applyFont="1" applyBorder="1" applyAlignment="1">
      <alignment horizontal="right"/>
    </xf>
    <xf numFmtId="6" fontId="6" fillId="0" borderId="0" xfId="47" applyNumberFormat="1" applyFont="1" applyAlignment="1">
      <alignment horizontal="right"/>
    </xf>
    <xf numFmtId="6" fontId="8" fillId="0" borderId="0" xfId="46" applyNumberFormat="1" applyFont="1" applyBorder="1" applyAlignment="1">
      <alignment horizontal="right"/>
    </xf>
    <xf numFmtId="6" fontId="6" fillId="0" borderId="0" xfId="42" applyNumberFormat="1" applyFont="1" applyAlignment="1">
      <alignment horizontal="right"/>
    </xf>
    <xf numFmtId="6" fontId="8" fillId="0" borderId="0" xfId="47" applyNumberFormat="1" applyFont="1" applyAlignment="1">
      <alignment horizontal="right"/>
    </xf>
    <xf numFmtId="6" fontId="6" fillId="0" borderId="0" xfId="46" applyNumberFormat="1" applyFont="1" applyFill="1" applyAlignment="1">
      <alignment horizontal="right"/>
    </xf>
    <xf numFmtId="6" fontId="6" fillId="0" borderId="0" xfId="0" applyNumberFormat="1" applyFont="1" applyFill="1" applyAlignment="1">
      <alignment horizontal="right"/>
    </xf>
    <xf numFmtId="6" fontId="9" fillId="35" borderId="19" xfId="46" applyNumberFormat="1" applyFont="1" applyFill="1" applyBorder="1" applyAlignment="1">
      <alignment horizontal="right"/>
    </xf>
    <xf numFmtId="4" fontId="8" fillId="0" borderId="0" xfId="46" applyNumberFormat="1" applyFont="1" applyAlignment="1">
      <alignment horizontal="right"/>
    </xf>
    <xf numFmtId="4" fontId="8" fillId="0" borderId="0" xfId="42" applyNumberFormat="1" applyFont="1" applyFill="1" applyAlignment="1">
      <alignment horizontal="right"/>
    </xf>
    <xf numFmtId="165" fontId="8" fillId="0" borderId="0" xfId="46" applyNumberFormat="1" applyFont="1" applyAlignment="1">
      <alignment horizontal="right"/>
    </xf>
    <xf numFmtId="0" fontId="8" fillId="0" borderId="0" xfId="0" applyFont="1" applyAlignment="1">
      <alignment/>
    </xf>
    <xf numFmtId="6" fontId="0" fillId="0" borderId="0" xfId="42" applyNumberFormat="1" applyFont="1" applyFill="1" applyAlignment="1">
      <alignment horizontal="right"/>
    </xf>
    <xf numFmtId="6" fontId="1" fillId="0" borderId="0" xfId="42" applyNumberFormat="1" applyFont="1" applyAlignment="1">
      <alignment horizontal="right"/>
    </xf>
    <xf numFmtId="6" fontId="2" fillId="0" borderId="0" xfId="42" applyNumberFormat="1" applyFont="1" applyFill="1" applyBorder="1" applyAlignment="1">
      <alignment horizontal="right"/>
    </xf>
    <xf numFmtId="6" fontId="1" fillId="0" borderId="0" xfId="42" applyNumberFormat="1" applyFont="1" applyFill="1" applyBorder="1" applyAlignment="1">
      <alignment horizontal="right"/>
    </xf>
    <xf numFmtId="6" fontId="4" fillId="0" borderId="0" xfId="42" applyNumberFormat="1" applyFont="1" applyFill="1" applyBorder="1" applyAlignment="1">
      <alignment horizontal="right"/>
    </xf>
    <xf numFmtId="6" fontId="0" fillId="0" borderId="0" xfId="42" applyNumberFormat="1" applyFont="1" applyFill="1" applyBorder="1" applyAlignment="1">
      <alignment horizontal="right"/>
    </xf>
    <xf numFmtId="6" fontId="0" fillId="0" borderId="0" xfId="42" applyNumberFormat="1" applyFont="1" applyFill="1" applyBorder="1" applyAlignment="1">
      <alignment horizontal="right"/>
    </xf>
    <xf numFmtId="6" fontId="5" fillId="35" borderId="19" xfId="42" applyNumberFormat="1" applyFont="1" applyFill="1" applyBorder="1" applyAlignment="1">
      <alignment horizontal="right"/>
    </xf>
    <xf numFmtId="8" fontId="1" fillId="0" borderId="0" xfId="0" applyNumberFormat="1" applyFont="1" applyAlignment="1">
      <alignment/>
    </xf>
    <xf numFmtId="8" fontId="6" fillId="0" borderId="0" xfId="0" applyNumberFormat="1" applyFont="1" applyAlignment="1">
      <alignment horizontal="right"/>
    </xf>
    <xf numFmtId="8" fontId="6" fillId="0" borderId="0" xfId="0" applyNumberFormat="1" applyFont="1" applyAlignment="1">
      <alignment/>
    </xf>
    <xf numFmtId="8" fontId="2" fillId="0" borderId="0" xfId="0" applyNumberFormat="1" applyFont="1" applyFill="1" applyBorder="1" applyAlignment="1">
      <alignment horizontal="center"/>
    </xf>
    <xf numFmtId="8" fontId="7" fillId="0" borderId="0" xfId="46" applyNumberFormat="1" applyFont="1" applyFill="1" applyBorder="1" applyAlignment="1">
      <alignment horizontal="right"/>
    </xf>
    <xf numFmtId="8" fontId="7" fillId="0" borderId="0" xfId="0" applyNumberFormat="1" applyFont="1" applyFill="1" applyBorder="1" applyAlignment="1">
      <alignment horizontal="right"/>
    </xf>
    <xf numFmtId="8" fontId="7" fillId="0" borderId="0" xfId="0" applyNumberFormat="1" applyFont="1" applyFill="1" applyBorder="1" applyAlignment="1">
      <alignment horizontal="center"/>
    </xf>
    <xf numFmtId="8" fontId="1" fillId="0" borderId="10" xfId="0" applyNumberFormat="1" applyFont="1" applyFill="1" applyBorder="1" applyAlignment="1">
      <alignment horizontal="center"/>
    </xf>
    <xf numFmtId="8" fontId="8" fillId="0" borderId="17" xfId="46" applyNumberFormat="1" applyFont="1" applyBorder="1" applyAlignment="1">
      <alignment horizontal="center"/>
    </xf>
    <xf numFmtId="8" fontId="8" fillId="0" borderId="18" xfId="46" applyNumberFormat="1" applyFont="1" applyBorder="1" applyAlignment="1">
      <alignment horizontal="center"/>
    </xf>
    <xf numFmtId="8" fontId="8" fillId="0" borderId="18" xfId="0" applyNumberFormat="1" applyFont="1" applyBorder="1" applyAlignment="1">
      <alignment horizontal="center"/>
    </xf>
    <xf numFmtId="8" fontId="8" fillId="0" borderId="15" xfId="0" applyNumberFormat="1" applyFont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8" fontId="8" fillId="0" borderId="0" xfId="46" applyNumberFormat="1" applyFont="1" applyBorder="1" applyAlignment="1">
      <alignment horizontal="center"/>
    </xf>
    <xf numFmtId="8" fontId="8" fillId="0" borderId="0" xfId="0" applyNumberFormat="1" applyFont="1" applyBorder="1" applyAlignment="1">
      <alignment horizontal="center"/>
    </xf>
    <xf numFmtId="8" fontId="4" fillId="0" borderId="0" xfId="0" applyNumberFormat="1" applyFont="1" applyFill="1" applyBorder="1" applyAlignment="1">
      <alignment horizontal="left"/>
    </xf>
    <xf numFmtId="8" fontId="8" fillId="0" borderId="0" xfId="46" applyNumberFormat="1" applyFont="1" applyFill="1" applyBorder="1" applyAlignment="1">
      <alignment horizontal="right"/>
    </xf>
    <xf numFmtId="8" fontId="8" fillId="0" borderId="0" xfId="0" applyNumberFormat="1" applyFont="1" applyFill="1" applyBorder="1" applyAlignment="1">
      <alignment horizontal="right"/>
    </xf>
    <xf numFmtId="8" fontId="8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8" fontId="0" fillId="0" borderId="0" xfId="0" applyNumberFormat="1" applyFont="1" applyFill="1" applyBorder="1" applyAlignment="1">
      <alignment horizontal="left"/>
    </xf>
    <xf numFmtId="8" fontId="6" fillId="0" borderId="0" xfId="46" applyNumberFormat="1" applyFont="1" applyAlignment="1">
      <alignment horizontal="right"/>
    </xf>
    <xf numFmtId="8" fontId="6" fillId="0" borderId="0" xfId="0" applyNumberFormat="1" applyFont="1" applyAlignment="1">
      <alignment horizontal="center"/>
    </xf>
    <xf numFmtId="8" fontId="6" fillId="0" borderId="0" xfId="46" applyNumberFormat="1" applyFont="1" applyFill="1" applyAlignment="1">
      <alignment horizontal="right"/>
    </xf>
    <xf numFmtId="8" fontId="6" fillId="0" borderId="0" xfId="0" applyNumberFormat="1" applyFont="1" applyFill="1" applyAlignment="1">
      <alignment horizontal="right"/>
    </xf>
    <xf numFmtId="8" fontId="6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/>
    </xf>
    <xf numFmtId="8" fontId="6" fillId="0" borderId="0" xfId="42" applyNumberFormat="1" applyFont="1" applyFill="1" applyAlignment="1">
      <alignment horizontal="right"/>
    </xf>
    <xf numFmtId="8" fontId="0" fillId="0" borderId="0" xfId="0" applyNumberFormat="1" applyFont="1" applyAlignment="1">
      <alignment/>
    </xf>
    <xf numFmtId="8" fontId="8" fillId="0" borderId="0" xfId="46" applyNumberFormat="1" applyFont="1" applyAlignment="1">
      <alignment horizontal="right"/>
    </xf>
    <xf numFmtId="8" fontId="8" fillId="0" borderId="0" xfId="42" applyNumberFormat="1" applyFont="1" applyFill="1" applyAlignment="1">
      <alignment horizontal="right"/>
    </xf>
    <xf numFmtId="8" fontId="1" fillId="0" borderId="0" xfId="0" applyNumberFormat="1" applyFont="1" applyFill="1" applyAlignment="1">
      <alignment horizontal="right"/>
    </xf>
    <xf numFmtId="8" fontId="8" fillId="0" borderId="0" xfId="0" applyNumberFormat="1" applyFont="1" applyAlignment="1">
      <alignment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Border="1" applyAlignment="1">
      <alignment/>
    </xf>
    <xf numFmtId="8" fontId="8" fillId="0" borderId="0" xfId="0" applyNumberFormat="1" applyFont="1" applyAlignment="1">
      <alignment horizontal="right"/>
    </xf>
    <xf numFmtId="8" fontId="6" fillId="0" borderId="0" xfId="46" applyNumberFormat="1" applyFont="1" applyBorder="1" applyAlignment="1">
      <alignment horizontal="right"/>
    </xf>
    <xf numFmtId="8" fontId="4" fillId="0" borderId="0" xfId="0" applyNumberFormat="1" applyFont="1" applyFill="1" applyBorder="1" applyAlignment="1">
      <alignment horizontal="right"/>
    </xf>
    <xf numFmtId="8" fontId="6" fillId="0" borderId="0" xfId="47" applyNumberFormat="1" applyFont="1" applyAlignment="1">
      <alignment horizontal="right"/>
    </xf>
    <xf numFmtId="8" fontId="1" fillId="0" borderId="0" xfId="0" applyNumberFormat="1" applyFont="1" applyAlignment="1">
      <alignment horizontal="right"/>
    </xf>
    <xf numFmtId="8" fontId="8" fillId="0" borderId="0" xfId="46" applyNumberFormat="1" applyFont="1" applyBorder="1" applyAlignment="1">
      <alignment horizontal="right"/>
    </xf>
    <xf numFmtId="8" fontId="8" fillId="0" borderId="0" xfId="47" applyNumberFormat="1" applyFont="1" applyAlignment="1">
      <alignment horizontal="right"/>
    </xf>
    <xf numFmtId="8" fontId="8" fillId="0" borderId="0" xfId="42" applyNumberFormat="1" applyFont="1" applyAlignment="1">
      <alignment horizontal="right"/>
    </xf>
    <xf numFmtId="8" fontId="8" fillId="0" borderId="0" xfId="46" applyNumberFormat="1" applyFont="1" applyFill="1" applyAlignment="1">
      <alignment horizontal="right"/>
    </xf>
    <xf numFmtId="8" fontId="8" fillId="0" borderId="0" xfId="0" applyNumberFormat="1" applyFont="1" applyFill="1" applyAlignment="1">
      <alignment/>
    </xf>
    <xf numFmtId="8" fontId="8" fillId="0" borderId="0" xfId="0" applyNumberFormat="1" applyFont="1" applyFill="1" applyAlignment="1">
      <alignment horizontal="right"/>
    </xf>
    <xf numFmtId="8" fontId="4" fillId="0" borderId="0" xfId="0" applyNumberFormat="1" applyFont="1" applyFill="1" applyBorder="1" applyAlignment="1">
      <alignment/>
    </xf>
    <xf numFmtId="8" fontId="5" fillId="35" borderId="19" xfId="0" applyNumberFormat="1" applyFont="1" applyFill="1" applyBorder="1" applyAlignment="1">
      <alignment/>
    </xf>
    <xf numFmtId="8" fontId="9" fillId="35" borderId="19" xfId="46" applyNumberFormat="1" applyFont="1" applyFill="1" applyBorder="1" applyAlignment="1">
      <alignment horizontal="right"/>
    </xf>
    <xf numFmtId="8" fontId="9" fillId="35" borderId="16" xfId="46" applyNumberFormat="1" applyFont="1" applyFill="1" applyBorder="1" applyAlignment="1">
      <alignment horizontal="right"/>
    </xf>
    <xf numFmtId="6" fontId="8" fillId="0" borderId="0" xfId="42" applyNumberFormat="1" applyFont="1" applyAlignment="1">
      <alignment horizontal="right"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6" fontId="10" fillId="0" borderId="0" xfId="42" applyNumberFormat="1" applyFont="1" applyFill="1" applyAlignment="1">
      <alignment horizontal="right"/>
    </xf>
    <xf numFmtId="6" fontId="10" fillId="0" borderId="0" xfId="46" applyNumberFormat="1" applyFont="1" applyFill="1" applyAlignment="1">
      <alignment horizontal="right"/>
    </xf>
    <xf numFmtId="6" fontId="10" fillId="0" borderId="0" xfId="0" applyNumberFormat="1" applyFont="1" applyAlignment="1">
      <alignment horizontal="right"/>
    </xf>
    <xf numFmtId="6" fontId="10" fillId="0" borderId="0" xfId="0" applyNumberFormat="1" applyFont="1" applyAlignment="1">
      <alignment/>
    </xf>
    <xf numFmtId="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6" fontId="10" fillId="0" borderId="0" xfId="42" applyNumberFormat="1" applyFont="1" applyFill="1" applyBorder="1" applyAlignment="1">
      <alignment horizontal="right"/>
    </xf>
    <xf numFmtId="6" fontId="10" fillId="0" borderId="0" xfId="47" applyNumberFormat="1" applyFont="1" applyAlignment="1">
      <alignment horizontal="right"/>
    </xf>
    <xf numFmtId="6" fontId="10" fillId="0" borderId="0" xfId="42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6" fontId="10" fillId="0" borderId="0" xfId="46" applyNumberFormat="1" applyFont="1" applyAlignment="1">
      <alignment horizontal="right"/>
    </xf>
    <xf numFmtId="6" fontId="2" fillId="0" borderId="0" xfId="0" applyNumberFormat="1" applyFont="1" applyFill="1" applyBorder="1" applyAlignment="1">
      <alignment horizontal="center"/>
    </xf>
    <xf numFmtId="6" fontId="7" fillId="0" borderId="0" xfId="46" applyNumberFormat="1" applyFont="1" applyFill="1" applyBorder="1" applyAlignment="1">
      <alignment horizontal="right"/>
    </xf>
    <xf numFmtId="6" fontId="7" fillId="0" borderId="0" xfId="0" applyNumberFormat="1" applyFont="1" applyFill="1" applyBorder="1" applyAlignment="1">
      <alignment horizontal="right"/>
    </xf>
    <xf numFmtId="6" fontId="7" fillId="0" borderId="0" xfId="0" applyNumberFormat="1" applyFont="1" applyFill="1" applyBorder="1" applyAlignment="1">
      <alignment horizontal="center"/>
    </xf>
    <xf numFmtId="6" fontId="1" fillId="0" borderId="10" xfId="0" applyNumberFormat="1" applyFont="1" applyFill="1" applyBorder="1" applyAlignment="1">
      <alignment horizontal="center"/>
    </xf>
    <xf numFmtId="6" fontId="8" fillId="0" borderId="17" xfId="46" applyNumberFormat="1" applyFont="1" applyBorder="1" applyAlignment="1">
      <alignment horizontal="center"/>
    </xf>
    <xf numFmtId="6" fontId="8" fillId="0" borderId="18" xfId="46" applyNumberFormat="1" applyFont="1" applyBorder="1" applyAlignment="1">
      <alignment horizontal="center"/>
    </xf>
    <xf numFmtId="6" fontId="8" fillId="0" borderId="18" xfId="0" applyNumberFormat="1" applyFont="1" applyBorder="1" applyAlignment="1">
      <alignment horizontal="center"/>
    </xf>
    <xf numFmtId="6" fontId="8" fillId="0" borderId="15" xfId="0" applyNumberFormat="1" applyFont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6" fontId="8" fillId="0" borderId="0" xfId="46" applyNumberFormat="1" applyFont="1" applyBorder="1" applyAlignment="1">
      <alignment horizontal="center"/>
    </xf>
    <xf numFmtId="6" fontId="8" fillId="0" borderId="0" xfId="0" applyNumberFormat="1" applyFont="1" applyBorder="1" applyAlignment="1">
      <alignment horizontal="center"/>
    </xf>
    <xf numFmtId="6" fontId="4" fillId="0" borderId="0" xfId="0" applyNumberFormat="1" applyFont="1" applyFill="1" applyBorder="1" applyAlignment="1">
      <alignment horizontal="left"/>
    </xf>
    <xf numFmtId="6" fontId="8" fillId="0" borderId="0" xfId="0" applyNumberFormat="1" applyFont="1" applyFill="1" applyBorder="1" applyAlignment="1">
      <alignment horizontal="right"/>
    </xf>
    <xf numFmtId="6" fontId="8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6" fontId="0" fillId="0" borderId="0" xfId="0" applyNumberFormat="1" applyFont="1" applyFill="1" applyBorder="1" applyAlignment="1">
      <alignment horizontal="left"/>
    </xf>
    <xf numFmtId="6" fontId="6" fillId="0" borderId="0" xfId="0" applyNumberFormat="1" applyFont="1" applyAlignment="1">
      <alignment horizontal="center"/>
    </xf>
    <xf numFmtId="6" fontId="6" fillId="0" borderId="0" xfId="0" applyNumberFormat="1" applyFont="1" applyFill="1" applyAlignment="1">
      <alignment horizontal="center"/>
    </xf>
    <xf numFmtId="6" fontId="1" fillId="0" borderId="0" xfId="0" applyNumberFormat="1" applyFont="1" applyFill="1" applyAlignment="1">
      <alignment horizontal="right"/>
    </xf>
    <xf numFmtId="6" fontId="0" fillId="0" borderId="0" xfId="0" applyNumberFormat="1" applyFont="1" applyFill="1" applyAlignment="1">
      <alignment horizontal="right"/>
    </xf>
    <xf numFmtId="6" fontId="0" fillId="0" borderId="0" xfId="0" applyNumberFormat="1" applyFont="1" applyFill="1" applyBorder="1" applyAlignment="1">
      <alignment/>
    </xf>
    <xf numFmtId="6" fontId="4" fillId="0" borderId="0" xfId="0" applyNumberFormat="1" applyFont="1" applyFill="1" applyBorder="1" applyAlignment="1">
      <alignment horizontal="right"/>
    </xf>
    <xf numFmtId="6" fontId="8" fillId="0" borderId="0" xfId="46" applyNumberFormat="1" applyFont="1" applyFill="1" applyAlignment="1">
      <alignment horizontal="right"/>
    </xf>
    <xf numFmtId="6" fontId="8" fillId="0" borderId="0" xfId="0" applyNumberFormat="1" applyFont="1" applyFill="1" applyAlignment="1">
      <alignment horizontal="right"/>
    </xf>
    <xf numFmtId="6" fontId="4" fillId="0" borderId="0" xfId="0" applyNumberFormat="1" applyFont="1" applyFill="1" applyBorder="1" applyAlignment="1">
      <alignment/>
    </xf>
    <xf numFmtId="6" fontId="5" fillId="35" borderId="19" xfId="0" applyNumberFormat="1" applyFont="1" applyFill="1" applyBorder="1" applyAlignment="1">
      <alignment/>
    </xf>
    <xf numFmtId="0" fontId="12" fillId="0" borderId="0" xfId="0" applyFont="1" applyAlignment="1">
      <alignment/>
    </xf>
    <xf numFmtId="6" fontId="6" fillId="0" borderId="0" xfId="0" applyNumberFormat="1" applyFont="1" applyAlignment="1">
      <alignment horizontal="right"/>
    </xf>
    <xf numFmtId="6" fontId="6" fillId="0" borderId="0" xfId="0" applyNumberFormat="1" applyFont="1" applyAlignment="1">
      <alignment/>
    </xf>
    <xf numFmtId="0" fontId="0" fillId="34" borderId="10" xfId="0" applyFont="1" applyFill="1" applyBorder="1" applyAlignment="1">
      <alignment horizontal="left"/>
    </xf>
    <xf numFmtId="6" fontId="0" fillId="0" borderId="0" xfId="0" applyNumberFormat="1" applyFont="1" applyFill="1" applyBorder="1" applyAlignment="1">
      <alignment horizontal="left"/>
    </xf>
    <xf numFmtId="6" fontId="6" fillId="0" borderId="0" xfId="46" applyNumberFormat="1" applyFont="1" applyAlignment="1">
      <alignment horizontal="right"/>
    </xf>
    <xf numFmtId="6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6" fontId="6" fillId="0" borderId="0" xfId="46" applyNumberFormat="1" applyFont="1" applyFill="1" applyAlignment="1">
      <alignment horizontal="right"/>
    </xf>
    <xf numFmtId="6" fontId="6" fillId="0" borderId="0" xfId="0" applyNumberFormat="1" applyFont="1" applyFill="1" applyAlignment="1">
      <alignment horizontal="right"/>
    </xf>
    <xf numFmtId="6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6" fontId="0" fillId="0" borderId="0" xfId="0" applyNumberFormat="1" applyFont="1" applyFill="1" applyAlignment="1">
      <alignment/>
    </xf>
    <xf numFmtId="6" fontId="6" fillId="0" borderId="0" xfId="42" applyNumberFormat="1" applyFont="1" applyFill="1" applyAlignment="1">
      <alignment horizontal="right"/>
    </xf>
    <xf numFmtId="0" fontId="0" fillId="34" borderId="12" xfId="0" applyFont="1" applyFill="1" applyBorder="1" applyAlignment="1">
      <alignment horizontal="left"/>
    </xf>
    <xf numFmtId="6" fontId="0" fillId="0" borderId="0" xfId="0" applyNumberFormat="1" applyFont="1" applyFill="1" applyBorder="1" applyAlignment="1">
      <alignment/>
    </xf>
    <xf numFmtId="6" fontId="6" fillId="0" borderId="0" xfId="46" applyNumberFormat="1" applyFont="1" applyBorder="1" applyAlignment="1">
      <alignment horizontal="right"/>
    </xf>
    <xf numFmtId="6" fontId="6" fillId="0" borderId="0" xfId="47" applyNumberFormat="1" applyFont="1" applyAlignment="1">
      <alignment horizontal="right"/>
    </xf>
    <xf numFmtId="0" fontId="0" fillId="34" borderId="12" xfId="0" applyFont="1" applyFill="1" applyBorder="1" applyAlignment="1">
      <alignment/>
    </xf>
    <xf numFmtId="0" fontId="12" fillId="0" borderId="0" xfId="0" applyFont="1" applyFill="1" applyAlignment="1">
      <alignment/>
    </xf>
    <xf numFmtId="6" fontId="6" fillId="0" borderId="0" xfId="0" applyNumberFormat="1" applyFont="1" applyFill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6" fontId="6" fillId="0" borderId="0" xfId="46" applyNumberFormat="1" applyFont="1" applyFill="1" applyBorder="1" applyAlignment="1">
      <alignment horizontal="right"/>
    </xf>
    <xf numFmtId="6" fontId="0" fillId="0" borderId="0" xfId="0" applyNumberFormat="1" applyFont="1" applyAlignment="1">
      <alignment horizontal="right"/>
    </xf>
    <xf numFmtId="6" fontId="6" fillId="0" borderId="0" xfId="42" applyNumberFormat="1" applyFont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6" fontId="1" fillId="0" borderId="10" xfId="0" applyNumberFormat="1" applyFont="1" applyFill="1" applyBorder="1" applyAlignment="1">
      <alignment horizontal="center" wrapText="1"/>
    </xf>
    <xf numFmtId="0" fontId="0" fillId="0" borderId="0" xfId="65" applyFont="1">
      <alignment/>
      <protection/>
    </xf>
    <xf numFmtId="6" fontId="0" fillId="0" borderId="0" xfId="65" applyNumberFormat="1" applyFont="1">
      <alignment/>
      <protection/>
    </xf>
    <xf numFmtId="6" fontId="0" fillId="0" borderId="0" xfId="65" applyNumberFormat="1" applyFont="1" applyFill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6" fontId="0" fillId="0" borderId="0" xfId="0" applyNumberFormat="1" applyFont="1" applyBorder="1" applyAlignment="1">
      <alignment/>
    </xf>
    <xf numFmtId="6" fontId="6" fillId="0" borderId="0" xfId="0" applyNumberFormat="1" applyFont="1" applyBorder="1" applyAlignment="1">
      <alignment horizontal="right"/>
    </xf>
    <xf numFmtId="6" fontId="6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6" fontId="50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[0] 2" xfId="48"/>
    <cellStyle name="Currency 2" xfId="49"/>
    <cellStyle name="Currency 2 2" xfId="50"/>
    <cellStyle name="Currency 3" xfId="51"/>
    <cellStyle name="Currency 4" xfId="52"/>
    <cellStyle name="Currency 5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_Execution\FY08%20Close\Budget%20Reconciliations\Operating\FY08%20Oper%20Budget%20Reconciliation%2003-25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ster"/>
      <sheetName val="Sheet1"/>
      <sheetName val="Advances"/>
      <sheetName val="Non-deptl alloc"/>
      <sheetName val="Lookup Table"/>
      <sheetName val="Oper Budget - EIS Detail"/>
      <sheetName val="Fund 0100"/>
      <sheetName val="Fund 0600"/>
      <sheetName val="Fund 0110"/>
      <sheetName val="Audit Items"/>
    </sheetNames>
    <sheetDataSet>
      <sheetData sheetId="0">
        <row r="2">
          <cell r="D2" t="str">
            <v>BD0</v>
          </cell>
          <cell r="E2" t="str">
            <v>Economic Development</v>
          </cell>
          <cell r="F2" t="str">
            <v>EDR</v>
          </cell>
        </row>
        <row r="3">
          <cell r="D3" t="str">
            <v>BJ0</v>
          </cell>
          <cell r="E3" t="str">
            <v>Economic Development</v>
          </cell>
          <cell r="F3" t="str">
            <v>EDR</v>
          </cell>
        </row>
        <row r="4">
          <cell r="D4" t="str">
            <v>BX0</v>
          </cell>
          <cell r="E4" t="str">
            <v>Economic Development</v>
          </cell>
          <cell r="F4" t="str">
            <v>EDR</v>
          </cell>
        </row>
        <row r="5">
          <cell r="D5" t="str">
            <v>CF0</v>
          </cell>
          <cell r="E5" t="str">
            <v>Economic Development</v>
          </cell>
          <cell r="F5" t="str">
            <v>EDR</v>
          </cell>
        </row>
        <row r="6">
          <cell r="D6" t="str">
            <v>CQ0</v>
          </cell>
          <cell r="E6" t="str">
            <v>Economic Development</v>
          </cell>
          <cell r="F6" t="str">
            <v>EDR</v>
          </cell>
        </row>
        <row r="7">
          <cell r="D7" t="str">
            <v>CR0</v>
          </cell>
          <cell r="E7" t="str">
            <v>Economic Development</v>
          </cell>
          <cell r="F7" t="str">
            <v>EDR</v>
          </cell>
        </row>
        <row r="8">
          <cell r="D8" t="str">
            <v>CT0</v>
          </cell>
          <cell r="E8" t="str">
            <v>Economic Development</v>
          </cell>
          <cell r="F8" t="str">
            <v>EDR</v>
          </cell>
        </row>
        <row r="9">
          <cell r="D9" t="str">
            <v>DA0</v>
          </cell>
          <cell r="E9" t="str">
            <v>Economic Development</v>
          </cell>
          <cell r="F9" t="str">
            <v>EDR</v>
          </cell>
        </row>
        <row r="10">
          <cell r="D10" t="str">
            <v>DB0</v>
          </cell>
          <cell r="E10" t="str">
            <v>Economic Development</v>
          </cell>
          <cell r="F10" t="str">
            <v>EDR</v>
          </cell>
        </row>
        <row r="11">
          <cell r="D11" t="str">
            <v>DH0</v>
          </cell>
          <cell r="E11" t="str">
            <v>Economic Development</v>
          </cell>
          <cell r="F11" t="str">
            <v>EDR</v>
          </cell>
        </row>
        <row r="12">
          <cell r="D12" t="str">
            <v>DJ0</v>
          </cell>
          <cell r="E12" t="str">
            <v>Economic Development</v>
          </cell>
          <cell r="F12" t="str">
            <v>EDR</v>
          </cell>
        </row>
        <row r="13">
          <cell r="D13" t="str">
            <v>EB0</v>
          </cell>
          <cell r="E13" t="str">
            <v>Economic Development</v>
          </cell>
          <cell r="F13" t="str">
            <v>EDR</v>
          </cell>
        </row>
        <row r="14">
          <cell r="D14" t="str">
            <v>EN0</v>
          </cell>
          <cell r="E14" t="str">
            <v>Economic Development</v>
          </cell>
          <cell r="F14" t="str">
            <v>EDR</v>
          </cell>
        </row>
        <row r="15">
          <cell r="D15" t="str">
            <v>HF0</v>
          </cell>
          <cell r="E15" t="str">
            <v>Economic Development</v>
          </cell>
          <cell r="F15" t="str">
            <v>OMIT</v>
          </cell>
        </row>
        <row r="16">
          <cell r="D16" t="str">
            <v>HP0</v>
          </cell>
          <cell r="E16" t="str">
            <v>Economic Development</v>
          </cell>
          <cell r="F16" t="str">
            <v>EDR</v>
          </cell>
        </row>
        <row r="17">
          <cell r="D17" t="str">
            <v>HY0</v>
          </cell>
          <cell r="E17" t="str">
            <v>Economic Development</v>
          </cell>
          <cell r="F17" t="str">
            <v>EDR</v>
          </cell>
        </row>
        <row r="18">
          <cell r="D18" t="str">
            <v>LQ0</v>
          </cell>
          <cell r="E18" t="str">
            <v>Economic Development</v>
          </cell>
          <cell r="F18" t="str">
            <v>EDR</v>
          </cell>
        </row>
        <row r="19">
          <cell r="D19" t="str">
            <v>SR0</v>
          </cell>
          <cell r="E19" t="str">
            <v>Economic Development</v>
          </cell>
          <cell r="F19" t="str">
            <v>EDR</v>
          </cell>
        </row>
        <row r="20">
          <cell r="D20" t="str">
            <v>SY0</v>
          </cell>
          <cell r="E20" t="str">
            <v>Economic Development</v>
          </cell>
          <cell r="F20" t="str">
            <v>EDR</v>
          </cell>
        </row>
        <row r="21">
          <cell r="D21" t="str">
            <v>TK0</v>
          </cell>
          <cell r="E21" t="str">
            <v>Economic Development</v>
          </cell>
          <cell r="F21" t="str">
            <v>EDR</v>
          </cell>
        </row>
        <row r="22">
          <cell r="D22" t="str">
            <v>UZ0</v>
          </cell>
          <cell r="E22" t="str">
            <v>Economic Development</v>
          </cell>
          <cell r="F22" t="str">
            <v>EDR</v>
          </cell>
        </row>
        <row r="23">
          <cell r="D23" t="str">
            <v>DC0</v>
          </cell>
          <cell r="E23" t="str">
            <v>Enterprise and Other Funds</v>
          </cell>
          <cell r="F23" t="str">
            <v>EOF</v>
          </cell>
        </row>
        <row r="24">
          <cell r="D24" t="str">
            <v>DY0</v>
          </cell>
          <cell r="E24" t="str">
            <v>Enterprise and Other Funds</v>
          </cell>
          <cell r="F24" t="str">
            <v>EOF</v>
          </cell>
        </row>
        <row r="25">
          <cell r="D25" t="str">
            <v>ES0</v>
          </cell>
          <cell r="E25" t="str">
            <v>Enterprise and Other Funds</v>
          </cell>
          <cell r="F25" t="str">
            <v>EOF</v>
          </cell>
        </row>
        <row r="26">
          <cell r="D26" t="str">
            <v>LA0</v>
          </cell>
          <cell r="E26" t="str">
            <v>Enterprise and Other Funds</v>
          </cell>
          <cell r="F26" t="str">
            <v>EOF</v>
          </cell>
        </row>
        <row r="27">
          <cell r="D27" t="str">
            <v>LB0</v>
          </cell>
          <cell r="E27" t="str">
            <v>Enterprise and Other Funds</v>
          </cell>
          <cell r="F27" t="str">
            <v>EOF</v>
          </cell>
        </row>
        <row r="28">
          <cell r="D28" t="str">
            <v>SC0</v>
          </cell>
          <cell r="E28" t="str">
            <v>Enterprise and Other Funds</v>
          </cell>
          <cell r="F28" t="str">
            <v>EOF</v>
          </cell>
        </row>
        <row r="29">
          <cell r="D29" t="str">
            <v>UI0</v>
          </cell>
          <cell r="E29" t="str">
            <v>Enterprise and Other Funds</v>
          </cell>
          <cell r="F29" t="str">
            <v>EOF</v>
          </cell>
        </row>
        <row r="30">
          <cell r="D30" t="str">
            <v>UV0</v>
          </cell>
          <cell r="E30" t="str">
            <v>Enterprise and Other Funds</v>
          </cell>
          <cell r="F30" t="str">
            <v>EOF</v>
          </cell>
        </row>
        <row r="31">
          <cell r="D31" t="str">
            <v>UW0</v>
          </cell>
          <cell r="E31" t="str">
            <v>Enterprise and Other Funds</v>
          </cell>
          <cell r="F31" t="str">
            <v>EOF</v>
          </cell>
        </row>
        <row r="32">
          <cell r="D32" t="str">
            <v>BK0</v>
          </cell>
          <cell r="E32" t="str">
            <v>Enterprise and Other Funds          </v>
          </cell>
          <cell r="F32" t="str">
            <v>EOF</v>
          </cell>
        </row>
        <row r="33">
          <cell r="D33" t="str">
            <v>BO0</v>
          </cell>
          <cell r="E33" t="str">
            <v>Financing and Other</v>
          </cell>
          <cell r="F33" t="str">
            <v>FO</v>
          </cell>
        </row>
        <row r="34">
          <cell r="D34" t="str">
            <v>CN0</v>
          </cell>
          <cell r="E34" t="str">
            <v>Financing and Other</v>
          </cell>
          <cell r="F34" t="str">
            <v>FO</v>
          </cell>
        </row>
        <row r="35">
          <cell r="D35" t="str">
            <v>CP0</v>
          </cell>
          <cell r="E35" t="str">
            <v>Financing and Other</v>
          </cell>
          <cell r="F35" t="str">
            <v>FO</v>
          </cell>
        </row>
        <row r="36">
          <cell r="D36" t="str">
            <v>CS0</v>
          </cell>
          <cell r="E36" t="str">
            <v>Financing and Other</v>
          </cell>
          <cell r="F36" t="str">
            <v>FO</v>
          </cell>
        </row>
        <row r="37">
          <cell r="D37" t="str">
            <v>DO0</v>
          </cell>
          <cell r="E37" t="str">
            <v>Financing and Other</v>
          </cell>
          <cell r="F37" t="str">
            <v>FO</v>
          </cell>
        </row>
        <row r="38">
          <cell r="D38" t="str">
            <v>DS0</v>
          </cell>
          <cell r="E38" t="str">
            <v>Financing and Other</v>
          </cell>
          <cell r="F38" t="str">
            <v>FO</v>
          </cell>
        </row>
        <row r="39">
          <cell r="D39" t="str">
            <v>DT0</v>
          </cell>
          <cell r="E39" t="str">
            <v>Financing and Other</v>
          </cell>
          <cell r="F39" t="str">
            <v>FO</v>
          </cell>
        </row>
        <row r="40">
          <cell r="D40" t="str">
            <v>ELO</v>
          </cell>
          <cell r="E40" t="str">
            <v>Financing and Other</v>
          </cell>
          <cell r="F40" t="str">
            <v>FO</v>
          </cell>
        </row>
        <row r="41">
          <cell r="D41" t="str">
            <v>EP0</v>
          </cell>
          <cell r="E41" t="str">
            <v>Financing and Other</v>
          </cell>
          <cell r="F41" t="str">
            <v>FO</v>
          </cell>
        </row>
        <row r="42">
          <cell r="D42" t="str">
            <v>PA0</v>
          </cell>
          <cell r="E42" t="str">
            <v>Financing and Other</v>
          </cell>
          <cell r="F42" t="str">
            <v>FO</v>
          </cell>
        </row>
        <row r="43">
          <cell r="D43" t="str">
            <v>RD0</v>
          </cell>
          <cell r="E43" t="str">
            <v>Financing and Other</v>
          </cell>
          <cell r="F43" t="str">
            <v>FO</v>
          </cell>
        </row>
        <row r="44">
          <cell r="D44" t="str">
            <v>RH0</v>
          </cell>
          <cell r="E44" t="str">
            <v>Financing and Other</v>
          </cell>
          <cell r="F44" t="str">
            <v>FO</v>
          </cell>
        </row>
        <row r="45">
          <cell r="D45" t="str">
            <v>SM0</v>
          </cell>
          <cell r="E45" t="str">
            <v>Financing and Other</v>
          </cell>
          <cell r="F45" t="str">
            <v>FO</v>
          </cell>
        </row>
        <row r="46">
          <cell r="D46" t="str">
            <v>SV0</v>
          </cell>
          <cell r="E46" t="str">
            <v>Financing and Other</v>
          </cell>
          <cell r="F46" t="str">
            <v>FO</v>
          </cell>
        </row>
        <row r="47">
          <cell r="D47" t="str">
            <v>TX0</v>
          </cell>
          <cell r="E47" t="str">
            <v>Financing and Other</v>
          </cell>
          <cell r="F47" t="str">
            <v>FO</v>
          </cell>
        </row>
        <row r="48">
          <cell r="D48" t="str">
            <v>TY0</v>
          </cell>
          <cell r="E48" t="str">
            <v>Financing and Other</v>
          </cell>
          <cell r="F48" t="str">
            <v>FO</v>
          </cell>
        </row>
        <row r="49">
          <cell r="D49" t="str">
            <v>UP0</v>
          </cell>
          <cell r="E49" t="str">
            <v>Financing and Other</v>
          </cell>
          <cell r="F49" t="str">
            <v>FO</v>
          </cell>
        </row>
        <row r="50">
          <cell r="D50" t="str">
            <v>ZA0</v>
          </cell>
          <cell r="E50" t="str">
            <v>Financing and Other</v>
          </cell>
          <cell r="F50" t="str">
            <v>FO</v>
          </cell>
        </row>
        <row r="51">
          <cell r="D51" t="str">
            <v>ZB0</v>
          </cell>
          <cell r="E51" t="str">
            <v>Financing and Other</v>
          </cell>
          <cell r="F51" t="str">
            <v>FO</v>
          </cell>
        </row>
        <row r="52">
          <cell r="D52" t="str">
            <v>ZH0</v>
          </cell>
          <cell r="E52" t="str">
            <v>Financing and Other</v>
          </cell>
          <cell r="F52" t="str">
            <v>FO</v>
          </cell>
        </row>
        <row r="53">
          <cell r="D53" t="str">
            <v>ZZ0</v>
          </cell>
          <cell r="E53" t="str">
            <v>Financing and Other</v>
          </cell>
          <cell r="F53" t="str">
            <v>FO</v>
          </cell>
        </row>
        <row r="54">
          <cell r="D54" t="str">
            <v>AA0</v>
          </cell>
          <cell r="E54" t="str">
            <v>Government Operations</v>
          </cell>
          <cell r="F54" t="str">
            <v>GDS</v>
          </cell>
        </row>
        <row r="55">
          <cell r="D55" t="str">
            <v>AB0</v>
          </cell>
          <cell r="E55" t="str">
            <v>Government Operations</v>
          </cell>
          <cell r="F55" t="str">
            <v>GDS</v>
          </cell>
        </row>
        <row r="56">
          <cell r="D56" t="str">
            <v>AC0</v>
          </cell>
          <cell r="E56" t="str">
            <v>Government Operations</v>
          </cell>
          <cell r="F56" t="str">
            <v>GDS</v>
          </cell>
        </row>
        <row r="57">
          <cell r="D57" t="str">
            <v>AD0</v>
          </cell>
          <cell r="E57" t="str">
            <v>Government Operations</v>
          </cell>
          <cell r="F57" t="str">
            <v>GDS</v>
          </cell>
        </row>
        <row r="58">
          <cell r="D58" t="str">
            <v>AE0</v>
          </cell>
          <cell r="E58" t="str">
            <v>Government Operations</v>
          </cell>
          <cell r="F58" t="str">
            <v>GDS</v>
          </cell>
        </row>
        <row r="59">
          <cell r="D59" t="str">
            <v>AF0</v>
          </cell>
          <cell r="E59" t="str">
            <v>Government Operations</v>
          </cell>
          <cell r="F59" t="str">
            <v>GDS</v>
          </cell>
        </row>
        <row r="60">
          <cell r="D60" t="str">
            <v>AM0</v>
          </cell>
          <cell r="E60" t="str">
            <v>Government Operations</v>
          </cell>
          <cell r="F60" t="str">
            <v>GDS</v>
          </cell>
        </row>
        <row r="61">
          <cell r="D61" t="str">
            <v>AS0</v>
          </cell>
          <cell r="E61" t="str">
            <v>Government Operations</v>
          </cell>
          <cell r="F61" t="str">
            <v>GDS</v>
          </cell>
        </row>
        <row r="62">
          <cell r="D62" t="str">
            <v>AT0</v>
          </cell>
          <cell r="E62" t="str">
            <v>Government Operations</v>
          </cell>
          <cell r="F62" t="str">
            <v>GDS</v>
          </cell>
        </row>
        <row r="63">
          <cell r="D63" t="str">
            <v>BA0</v>
          </cell>
          <cell r="E63" t="str">
            <v>Government Operations</v>
          </cell>
          <cell r="F63" t="str">
            <v>GDS</v>
          </cell>
        </row>
        <row r="64">
          <cell r="D64" t="str">
            <v>BE0</v>
          </cell>
          <cell r="E64" t="str">
            <v>Government Operations</v>
          </cell>
          <cell r="F64" t="str">
            <v>GDS</v>
          </cell>
        </row>
        <row r="65">
          <cell r="D65" t="str">
            <v>BU0</v>
          </cell>
          <cell r="E65" t="str">
            <v>Government Operations</v>
          </cell>
          <cell r="F65" t="str">
            <v>GDS</v>
          </cell>
        </row>
        <row r="66">
          <cell r="D66" t="str">
            <v>CB0</v>
          </cell>
          <cell r="E66" t="str">
            <v>Government Operations</v>
          </cell>
          <cell r="F66" t="str">
            <v>GDS</v>
          </cell>
        </row>
        <row r="67">
          <cell r="D67" t="str">
            <v>CG0</v>
          </cell>
          <cell r="E67" t="str">
            <v>Government Operations</v>
          </cell>
          <cell r="F67" t="str">
            <v>GDS</v>
          </cell>
        </row>
        <row r="68">
          <cell r="D68" t="str">
            <v>CH0</v>
          </cell>
          <cell r="E68" t="str">
            <v>Government Operations</v>
          </cell>
          <cell r="F68" t="str">
            <v>GDS</v>
          </cell>
        </row>
        <row r="69">
          <cell r="D69" t="str">
            <v>CJ0</v>
          </cell>
          <cell r="E69" t="str">
            <v>Government Operations</v>
          </cell>
          <cell r="F69" t="str">
            <v>GDS</v>
          </cell>
        </row>
        <row r="70">
          <cell r="D70" t="str">
            <v>DL0</v>
          </cell>
          <cell r="E70" t="str">
            <v>Government Operations</v>
          </cell>
          <cell r="F70" t="str">
            <v>GDS</v>
          </cell>
        </row>
        <row r="71">
          <cell r="D71" t="str">
            <v>DX0</v>
          </cell>
          <cell r="E71" t="str">
            <v>Government Operations</v>
          </cell>
          <cell r="F71" t="str">
            <v>GDS</v>
          </cell>
        </row>
        <row r="72">
          <cell r="D72" t="str">
            <v>EA0</v>
          </cell>
          <cell r="E72" t="str">
            <v>Government Operations</v>
          </cell>
          <cell r="F72" t="str">
            <v>GDS</v>
          </cell>
        </row>
        <row r="73">
          <cell r="D73" t="str">
            <v>JR0</v>
          </cell>
          <cell r="E73" t="str">
            <v>Government Operations</v>
          </cell>
          <cell r="F73" t="str">
            <v>GDS</v>
          </cell>
        </row>
        <row r="74">
          <cell r="D74" t="str">
            <v>PO0</v>
          </cell>
          <cell r="E74" t="str">
            <v>Government Operations</v>
          </cell>
          <cell r="F74" t="str">
            <v>GDS</v>
          </cell>
        </row>
        <row r="75">
          <cell r="D75" t="str">
            <v>RK0</v>
          </cell>
          <cell r="E75" t="str">
            <v>Government Operations</v>
          </cell>
          <cell r="F75" t="str">
            <v>GDS</v>
          </cell>
        </row>
        <row r="76">
          <cell r="D76" t="str">
            <v>RP0</v>
          </cell>
          <cell r="E76" t="str">
            <v>Government Operations</v>
          </cell>
          <cell r="F76" t="str">
            <v>GDS</v>
          </cell>
        </row>
        <row r="77">
          <cell r="D77" t="str">
            <v>RS0</v>
          </cell>
          <cell r="E77" t="str">
            <v>Government Operations</v>
          </cell>
          <cell r="F77" t="str">
            <v>GDS</v>
          </cell>
        </row>
        <row r="78">
          <cell r="D78" t="str">
            <v>TO0</v>
          </cell>
          <cell r="E78" t="str">
            <v>Government Operations</v>
          </cell>
          <cell r="F78" t="str">
            <v>GDS</v>
          </cell>
        </row>
        <row r="79">
          <cell r="D79" t="str">
            <v>AP0</v>
          </cell>
          <cell r="E79" t="str">
            <v>Human Support Services</v>
          </cell>
          <cell r="F79" t="str">
            <v>HSS</v>
          </cell>
        </row>
        <row r="80">
          <cell r="D80" t="str">
            <v>BG0</v>
          </cell>
          <cell r="E80" t="str">
            <v>Human Support Services</v>
          </cell>
          <cell r="F80" t="str">
            <v>HSS</v>
          </cell>
        </row>
        <row r="81">
          <cell r="D81" t="str">
            <v>BH0</v>
          </cell>
          <cell r="E81" t="str">
            <v>Human Support Services</v>
          </cell>
          <cell r="F81" t="str">
            <v>HSS</v>
          </cell>
        </row>
        <row r="82">
          <cell r="D82" t="str">
            <v>BY0</v>
          </cell>
          <cell r="E82" t="str">
            <v>Human Support Services</v>
          </cell>
          <cell r="F82" t="str">
            <v>HSS</v>
          </cell>
        </row>
        <row r="83">
          <cell r="D83" t="str">
            <v>BZ0</v>
          </cell>
          <cell r="E83" t="str">
            <v>Human Support Services</v>
          </cell>
          <cell r="F83" t="str">
            <v>HSS</v>
          </cell>
        </row>
        <row r="84">
          <cell r="D84" t="str">
            <v>HA0</v>
          </cell>
          <cell r="E84" t="str">
            <v>Human Support Services</v>
          </cell>
          <cell r="F84" t="str">
            <v>HSS</v>
          </cell>
        </row>
        <row r="85">
          <cell r="D85" t="str">
            <v>HC0</v>
          </cell>
          <cell r="E85" t="str">
            <v>Human Support Services</v>
          </cell>
          <cell r="F85" t="str">
            <v>HSS</v>
          </cell>
        </row>
        <row r="86">
          <cell r="D86" t="str">
            <v>HM0</v>
          </cell>
          <cell r="E86" t="str">
            <v>Human Support Services</v>
          </cell>
          <cell r="F86" t="str">
            <v>HSS</v>
          </cell>
        </row>
        <row r="87">
          <cell r="D87" t="str">
            <v>HT0</v>
          </cell>
          <cell r="E87" t="str">
            <v>Human Support Services</v>
          </cell>
          <cell r="F87" t="str">
            <v>HSS</v>
          </cell>
        </row>
        <row r="88">
          <cell r="D88" t="str">
            <v>JA0</v>
          </cell>
          <cell r="E88" t="str">
            <v>Human Support Services</v>
          </cell>
          <cell r="F88" t="str">
            <v>HSS</v>
          </cell>
        </row>
        <row r="89">
          <cell r="D89" t="str">
            <v>JM0</v>
          </cell>
          <cell r="E89" t="str">
            <v>Human Support Services</v>
          </cell>
          <cell r="F89" t="str">
            <v>HSS</v>
          </cell>
        </row>
        <row r="90">
          <cell r="D90" t="str">
            <v>JY0</v>
          </cell>
          <cell r="E90" t="str">
            <v>Human Support Services</v>
          </cell>
          <cell r="F90" t="str">
            <v>HSS</v>
          </cell>
        </row>
        <row r="91">
          <cell r="D91" t="str">
            <v>JZ0</v>
          </cell>
          <cell r="E91" t="str">
            <v>Human Support Services</v>
          </cell>
          <cell r="F91" t="str">
            <v>HSS</v>
          </cell>
        </row>
        <row r="92">
          <cell r="D92" t="str">
            <v>RL0</v>
          </cell>
          <cell r="E92" t="str">
            <v>Human Support Services</v>
          </cell>
          <cell r="F92" t="str">
            <v>HSS</v>
          </cell>
        </row>
        <row r="93">
          <cell r="D93" t="str">
            <v>RM0</v>
          </cell>
          <cell r="E93" t="str">
            <v>Human Support Services</v>
          </cell>
          <cell r="F93" t="str">
            <v>HSS</v>
          </cell>
        </row>
        <row r="94">
          <cell r="D94" t="str">
            <v>VA0</v>
          </cell>
          <cell r="E94" t="str">
            <v>Human Support Services</v>
          </cell>
          <cell r="F94" t="str">
            <v>HSS</v>
          </cell>
        </row>
        <row r="95">
          <cell r="D95" t="str">
            <v>BN0</v>
          </cell>
          <cell r="E95" t="str">
            <v>Pubic Safety and Justice</v>
          </cell>
          <cell r="F95" t="str">
            <v>PSJ</v>
          </cell>
        </row>
        <row r="96">
          <cell r="D96" t="str">
            <v>BT0</v>
          </cell>
          <cell r="E96" t="str">
            <v>Pubic Safety and Justice</v>
          </cell>
          <cell r="F96" t="str">
            <v>PSJ</v>
          </cell>
        </row>
        <row r="97">
          <cell r="D97" t="str">
            <v>DQ0</v>
          </cell>
          <cell r="E97" t="str">
            <v>Pubic Safety and Justice</v>
          </cell>
          <cell r="F97" t="str">
            <v>PSJ</v>
          </cell>
        </row>
        <row r="98">
          <cell r="D98" t="str">
            <v>DV0</v>
          </cell>
          <cell r="E98" t="str">
            <v>Pubic Safety and Justice</v>
          </cell>
          <cell r="F98" t="str">
            <v>PSJ</v>
          </cell>
        </row>
        <row r="99">
          <cell r="D99" t="str">
            <v>FA0</v>
          </cell>
          <cell r="E99" t="str">
            <v>Pubic Safety and Justice</v>
          </cell>
          <cell r="F99" t="str">
            <v>PSJ</v>
          </cell>
        </row>
        <row r="100">
          <cell r="D100" t="str">
            <v>FB0</v>
          </cell>
          <cell r="E100" t="str">
            <v>Pubic Safety and Justice</v>
          </cell>
          <cell r="F100" t="str">
            <v>PSJ</v>
          </cell>
        </row>
        <row r="101">
          <cell r="D101" t="str">
            <v>FD0</v>
          </cell>
          <cell r="E101" t="str">
            <v>Pubic Safety and Justice</v>
          </cell>
          <cell r="F101" t="str">
            <v>PSJ</v>
          </cell>
        </row>
        <row r="102">
          <cell r="D102" t="str">
            <v>FE0</v>
          </cell>
          <cell r="E102" t="str">
            <v>Pubic Safety and Justice</v>
          </cell>
          <cell r="F102" t="str">
            <v>PSJ</v>
          </cell>
        </row>
        <row r="103">
          <cell r="D103" t="str">
            <v>FH0</v>
          </cell>
          <cell r="E103" t="str">
            <v>Pubic Safety and Justice</v>
          </cell>
          <cell r="F103" t="str">
            <v>PSJ</v>
          </cell>
        </row>
        <row r="104">
          <cell r="D104" t="str">
            <v>FI0</v>
          </cell>
          <cell r="E104" t="str">
            <v>Pubic Safety and Justice</v>
          </cell>
          <cell r="F104" t="str">
            <v>PSJ</v>
          </cell>
        </row>
        <row r="105">
          <cell r="D105" t="str">
            <v>FJ0</v>
          </cell>
          <cell r="E105" t="str">
            <v>Pubic Safety and Justice</v>
          </cell>
          <cell r="F105" t="str">
            <v>PSJ</v>
          </cell>
        </row>
        <row r="106">
          <cell r="D106" t="str">
            <v>FK0</v>
          </cell>
          <cell r="E106" t="str">
            <v>Pubic Safety and Justice</v>
          </cell>
          <cell r="F106" t="str">
            <v>PSJ</v>
          </cell>
        </row>
        <row r="107">
          <cell r="D107" t="str">
            <v>FL0</v>
          </cell>
          <cell r="E107" t="str">
            <v>Pubic Safety and Justice</v>
          </cell>
          <cell r="F107" t="str">
            <v>PSJ</v>
          </cell>
        </row>
        <row r="108">
          <cell r="D108" t="str">
            <v>FO0</v>
          </cell>
          <cell r="E108" t="str">
            <v>Pubic Safety and Justice</v>
          </cell>
          <cell r="F108" t="str">
            <v>PSJ</v>
          </cell>
        </row>
        <row r="109">
          <cell r="D109" t="str">
            <v>FS0</v>
          </cell>
          <cell r="E109" t="str">
            <v>Pubic Safety and Justice</v>
          </cell>
          <cell r="F109" t="str">
            <v>PSJ</v>
          </cell>
        </row>
        <row r="110">
          <cell r="D110" t="str">
            <v>FT0</v>
          </cell>
          <cell r="E110" t="str">
            <v>Pubic Safety and Justice</v>
          </cell>
          <cell r="F110" t="str">
            <v>PSJ</v>
          </cell>
        </row>
        <row r="111">
          <cell r="D111" t="str">
            <v>FV0</v>
          </cell>
          <cell r="E111" t="str">
            <v>Pubic Safety and Justice</v>
          </cell>
          <cell r="F111" t="str">
            <v>PSJ</v>
          </cell>
        </row>
        <row r="112">
          <cell r="D112" t="str">
            <v>FX0</v>
          </cell>
          <cell r="E112" t="str">
            <v>Pubic Safety and Justice</v>
          </cell>
          <cell r="F112" t="str">
            <v>PSJ</v>
          </cell>
        </row>
        <row r="113">
          <cell r="D113" t="str">
            <v>FZ0</v>
          </cell>
          <cell r="E113" t="str">
            <v>Pubic Safety and Justice</v>
          </cell>
          <cell r="F113" t="str">
            <v>PSJ</v>
          </cell>
        </row>
        <row r="114">
          <cell r="D114" t="str">
            <v>UC0</v>
          </cell>
          <cell r="E114" t="str">
            <v>Pubic Safety and Justice</v>
          </cell>
          <cell r="F114" t="str">
            <v>PSJ</v>
          </cell>
        </row>
        <row r="115">
          <cell r="D115" t="str">
            <v>CE0</v>
          </cell>
          <cell r="E115" t="str">
            <v>Public Education</v>
          </cell>
          <cell r="F115" t="str">
            <v>PES</v>
          </cell>
        </row>
        <row r="116">
          <cell r="D116" t="str">
            <v>GA0</v>
          </cell>
          <cell r="E116" t="str">
            <v>Public Education</v>
          </cell>
          <cell r="F116" t="str">
            <v>PES</v>
          </cell>
        </row>
        <row r="117">
          <cell r="D117" t="str">
            <v>GB0</v>
          </cell>
          <cell r="E117" t="str">
            <v>Public Education</v>
          </cell>
          <cell r="F117" t="str">
            <v>PES</v>
          </cell>
        </row>
        <row r="118">
          <cell r="D118" t="str">
            <v>GC0</v>
          </cell>
          <cell r="E118" t="str">
            <v>Public Education</v>
          </cell>
          <cell r="F118" t="str">
            <v>PES</v>
          </cell>
        </row>
        <row r="119">
          <cell r="D119" t="str">
            <v>GD0</v>
          </cell>
          <cell r="E119" t="str">
            <v>Public Education</v>
          </cell>
          <cell r="F119" t="str">
            <v>PES</v>
          </cell>
        </row>
        <row r="120">
          <cell r="D120" t="str">
            <v>GF0</v>
          </cell>
          <cell r="E120" t="str">
            <v>Public Education</v>
          </cell>
          <cell r="F120" t="str">
            <v>PES</v>
          </cell>
        </row>
        <row r="121">
          <cell r="D121" t="str">
            <v>GG0</v>
          </cell>
          <cell r="E121" t="str">
            <v>Public Education</v>
          </cell>
          <cell r="F121" t="str">
            <v>PES</v>
          </cell>
        </row>
        <row r="122">
          <cell r="D122" t="str">
            <v>GM0</v>
          </cell>
          <cell r="E122" t="str">
            <v>Public Education</v>
          </cell>
          <cell r="F122" t="str">
            <v>PES</v>
          </cell>
        </row>
        <row r="123">
          <cell r="D123" t="str">
            <v>GN0</v>
          </cell>
          <cell r="E123" t="str">
            <v>Public Education</v>
          </cell>
          <cell r="F123" t="str">
            <v>PES</v>
          </cell>
        </row>
        <row r="124">
          <cell r="D124" t="str">
            <v>GO0</v>
          </cell>
          <cell r="E124" t="str">
            <v>Public Education</v>
          </cell>
          <cell r="F124" t="str">
            <v>PES</v>
          </cell>
        </row>
        <row r="125">
          <cell r="D125" t="str">
            <v>GW0</v>
          </cell>
          <cell r="E125" t="str">
            <v>Public Education</v>
          </cell>
          <cell r="F125" t="str">
            <v>PES</v>
          </cell>
        </row>
        <row r="126">
          <cell r="D126" t="str">
            <v>GX0</v>
          </cell>
          <cell r="E126" t="str">
            <v>Public Education</v>
          </cell>
          <cell r="F126" t="str">
            <v>PES</v>
          </cell>
        </row>
        <row r="127">
          <cell r="D127" t="str">
            <v>KA0</v>
          </cell>
          <cell r="E127" t="str">
            <v>Public Works</v>
          </cell>
          <cell r="F127" t="str">
            <v>PW</v>
          </cell>
        </row>
        <row r="128">
          <cell r="D128" t="str">
            <v>KC0</v>
          </cell>
          <cell r="E128" t="str">
            <v>Public Works</v>
          </cell>
          <cell r="F128" t="str">
            <v>PW</v>
          </cell>
        </row>
        <row r="129">
          <cell r="D129" t="str">
            <v>KD0</v>
          </cell>
          <cell r="E129" t="str">
            <v>Public Works</v>
          </cell>
          <cell r="F129" t="str">
            <v>PW</v>
          </cell>
        </row>
        <row r="130">
          <cell r="D130" t="str">
            <v>KE0</v>
          </cell>
          <cell r="E130" t="str">
            <v>Public Works</v>
          </cell>
          <cell r="F130" t="str">
            <v>PW</v>
          </cell>
        </row>
        <row r="131">
          <cell r="D131" t="str">
            <v>KG0</v>
          </cell>
          <cell r="E131" t="str">
            <v>Public Works</v>
          </cell>
          <cell r="F131" t="str">
            <v>PW</v>
          </cell>
        </row>
        <row r="132">
          <cell r="D132" t="str">
            <v>KT0</v>
          </cell>
          <cell r="E132" t="str">
            <v>Public Works</v>
          </cell>
          <cell r="F132" t="str">
            <v>PW</v>
          </cell>
        </row>
        <row r="133">
          <cell r="D133" t="str">
            <v>KV0</v>
          </cell>
          <cell r="E133" t="str">
            <v>Public Works</v>
          </cell>
          <cell r="F133" t="str">
            <v>PW</v>
          </cell>
        </row>
        <row r="134">
          <cell r="D134" t="str">
            <v>TC0</v>
          </cell>
          <cell r="E134" t="str">
            <v>Public Works</v>
          </cell>
          <cell r="F134" t="str">
            <v>PW</v>
          </cell>
        </row>
      </sheetData>
      <sheetData sheetId="4">
        <row r="6">
          <cell r="A6" t="str">
            <v>AA0PAIDCRAA420000</v>
          </cell>
          <cell r="B6" t="str">
            <v>AA0</v>
          </cell>
          <cell r="C6" t="str">
            <v>PAIDCRAA</v>
          </cell>
          <cell r="D6">
            <v>420000</v>
          </cell>
          <cell r="E6" t="str">
            <v/>
          </cell>
          <cell r="F6" t="str">
            <v>Reprog</v>
          </cell>
          <cell r="H6" t="str">
            <v>Excluded</v>
          </cell>
          <cell r="I6">
            <v>0</v>
          </cell>
        </row>
        <row r="7">
          <cell r="A7" t="str">
            <v>AA0PAIDCRAA83889</v>
          </cell>
          <cell r="B7" t="str">
            <v>AA0</v>
          </cell>
          <cell r="C7" t="str">
            <v>PAIDCRAA</v>
          </cell>
          <cell r="D7">
            <v>83889</v>
          </cell>
          <cell r="E7" t="str">
            <v/>
          </cell>
          <cell r="F7" t="str">
            <v>Reprog</v>
          </cell>
          <cell r="H7" t="str">
            <v>Original</v>
          </cell>
          <cell r="I7">
            <v>1</v>
          </cell>
        </row>
        <row r="8">
          <cell r="A8" t="str">
            <v>AA0PAIDCRAA-420000</v>
          </cell>
          <cell r="B8" t="str">
            <v>AA0</v>
          </cell>
          <cell r="C8" t="str">
            <v>PAIDCRAA</v>
          </cell>
          <cell r="D8">
            <v>-420000</v>
          </cell>
          <cell r="E8" t="str">
            <v/>
          </cell>
          <cell r="F8" t="str">
            <v>Reprog</v>
          </cell>
          <cell r="H8" t="str">
            <v>Operating Cash Reserve</v>
          </cell>
          <cell r="I8">
            <v>2</v>
          </cell>
        </row>
        <row r="9">
          <cell r="A9" t="str">
            <v>AA0PAIDCRAA-83889</v>
          </cell>
          <cell r="B9" t="str">
            <v>AA0</v>
          </cell>
          <cell r="C9" t="str">
            <v>PAIDCRAA</v>
          </cell>
          <cell r="D9">
            <v>-83889</v>
          </cell>
          <cell r="E9" t="str">
            <v/>
          </cell>
          <cell r="F9" t="str">
            <v>Reprog</v>
          </cell>
          <cell r="H9" t="str">
            <v>Additional Certified Revenues</v>
          </cell>
          <cell r="I9">
            <v>3</v>
          </cell>
        </row>
        <row r="10">
          <cell r="A10" t="str">
            <v>AA0PA0PGD1021111</v>
          </cell>
          <cell r="B10" t="str">
            <v>AA0</v>
          </cell>
          <cell r="C10" t="str">
            <v>PA0PGD10</v>
          </cell>
          <cell r="D10">
            <v>21111</v>
          </cell>
          <cell r="E10" t="str">
            <v/>
          </cell>
          <cell r="F10" t="str">
            <v>Reprog</v>
          </cell>
          <cell r="H10" t="str">
            <v>Additional Certified Revs / Section 126</v>
          </cell>
          <cell r="I10">
            <v>4</v>
          </cell>
        </row>
        <row r="11">
          <cell r="A11" t="str">
            <v>AA0PA0PGD10-21111</v>
          </cell>
          <cell r="B11" t="str">
            <v>AA0</v>
          </cell>
          <cell r="C11" t="str">
            <v>PA0PGD10</v>
          </cell>
          <cell r="D11">
            <v>-21111</v>
          </cell>
          <cell r="E11" t="str">
            <v/>
          </cell>
          <cell r="F11" t="str">
            <v>Reprog</v>
          </cell>
          <cell r="H11" t="str">
            <v>Advance</v>
          </cell>
          <cell r="I11">
            <v>5</v>
          </cell>
        </row>
        <row r="12">
          <cell r="A12" t="str">
            <v>AA0PAOPGS078006</v>
          </cell>
          <cell r="B12" t="str">
            <v>AA0</v>
          </cell>
          <cell r="C12" t="str">
            <v>PAOPGS07</v>
          </cell>
          <cell r="D12">
            <v>8006</v>
          </cell>
          <cell r="E12" t="str">
            <v/>
          </cell>
          <cell r="F12" t="str">
            <v>Reprog</v>
          </cell>
          <cell r="H12" t="str">
            <v>Advance to Prior Yr</v>
          </cell>
          <cell r="I12">
            <v>5.1</v>
          </cell>
        </row>
        <row r="13">
          <cell r="A13" t="str">
            <v>AA0PAOPGS07-8006</v>
          </cell>
          <cell r="B13" t="str">
            <v>AA0</v>
          </cell>
          <cell r="C13" t="str">
            <v>PAOPGS07</v>
          </cell>
          <cell r="D13">
            <v>-8006</v>
          </cell>
          <cell r="E13" t="str">
            <v/>
          </cell>
          <cell r="F13" t="str">
            <v>Reprog</v>
          </cell>
          <cell r="H13" t="str">
            <v>Advance from Future Yr</v>
          </cell>
          <cell r="I13">
            <v>5.2</v>
          </cell>
        </row>
        <row r="14">
          <cell r="A14" t="str">
            <v>AA0PAFIX030-10423</v>
          </cell>
          <cell r="B14" t="str">
            <v>AA0</v>
          </cell>
          <cell r="C14" t="str">
            <v>PAFIX030</v>
          </cell>
          <cell r="D14">
            <v>-10423</v>
          </cell>
          <cell r="E14" t="str">
            <v/>
          </cell>
          <cell r="F14" t="str">
            <v>Reprog</v>
          </cell>
          <cell r="H14" t="str">
            <v>Contingency Cash Reserve</v>
          </cell>
          <cell r="I14">
            <v>6</v>
          </cell>
        </row>
        <row r="15">
          <cell r="A15" t="str">
            <v>AA0PAFIX03010423</v>
          </cell>
          <cell r="B15" t="str">
            <v>AA0</v>
          </cell>
          <cell r="C15" t="str">
            <v>PAFIX030</v>
          </cell>
          <cell r="D15">
            <v>10423</v>
          </cell>
          <cell r="E15" t="str">
            <v/>
          </cell>
          <cell r="F15" t="str">
            <v>Reprog</v>
          </cell>
          <cell r="H15" t="str">
            <v>DC Act 17-368 / Bill 17-719</v>
          </cell>
          <cell r="I15">
            <v>7</v>
          </cell>
        </row>
        <row r="16">
          <cell r="A16" t="str">
            <v>AA0PAAA000862000</v>
          </cell>
          <cell r="B16" t="str">
            <v>AA0</v>
          </cell>
          <cell r="C16" t="str">
            <v>PAAA0008</v>
          </cell>
          <cell r="D16">
            <v>62000</v>
          </cell>
          <cell r="E16" t="str">
            <v/>
          </cell>
          <cell r="F16" t="str">
            <v>Reprog</v>
          </cell>
          <cell r="H16" t="str">
            <v>Error</v>
          </cell>
          <cell r="I16">
            <v>8</v>
          </cell>
        </row>
        <row r="17">
          <cell r="A17" t="str">
            <v>AA0PAAA0008-62000</v>
          </cell>
          <cell r="B17" t="str">
            <v>AA0</v>
          </cell>
          <cell r="C17" t="str">
            <v>PAAA0008</v>
          </cell>
          <cell r="D17">
            <v>-62000</v>
          </cell>
          <cell r="E17" t="str">
            <v/>
          </cell>
          <cell r="F17" t="str">
            <v>Reprog</v>
          </cell>
          <cell r="H17" t="str">
            <v>Error Greater SE</v>
          </cell>
          <cell r="I17">
            <v>8</v>
          </cell>
        </row>
        <row r="18">
          <cell r="A18" t="str">
            <v>AA0BA0920075451558.88</v>
          </cell>
          <cell r="B18" t="str">
            <v>AA0</v>
          </cell>
          <cell r="C18" t="str">
            <v>BA092007</v>
          </cell>
          <cell r="D18">
            <v>5451558.88</v>
          </cell>
          <cell r="E18" t="str">
            <v/>
          </cell>
          <cell r="F18" t="str">
            <v>Original</v>
          </cell>
          <cell r="H18" t="str">
            <v>Nondeptl Allocation</v>
          </cell>
          <cell r="I18">
            <v>9</v>
          </cell>
        </row>
        <row r="19">
          <cell r="A19" t="str">
            <v>AA0BA0920071578495.08</v>
          </cell>
          <cell r="B19" t="str">
            <v>AA0</v>
          </cell>
          <cell r="C19" t="str">
            <v>BA092007</v>
          </cell>
          <cell r="D19">
            <v>1578495.08</v>
          </cell>
          <cell r="E19" t="str">
            <v/>
          </cell>
          <cell r="F19" t="str">
            <v>Original</v>
          </cell>
          <cell r="H19" t="str">
            <v>PY Budget Reserve</v>
          </cell>
          <cell r="I19">
            <v>10</v>
          </cell>
        </row>
        <row r="20">
          <cell r="A20" t="str">
            <v>AA0BA09200732978.01</v>
          </cell>
          <cell r="B20" t="str">
            <v>AA0</v>
          </cell>
          <cell r="C20" t="str">
            <v>BA092007</v>
          </cell>
          <cell r="D20">
            <v>32978.01</v>
          </cell>
          <cell r="E20" t="str">
            <v/>
          </cell>
          <cell r="F20" t="str">
            <v>Original</v>
          </cell>
          <cell r="H20" t="str">
            <v>Reprog</v>
          </cell>
          <cell r="I20">
            <v>11</v>
          </cell>
        </row>
        <row r="21">
          <cell r="A21" t="str">
            <v>AA0BA980000-294041</v>
          </cell>
          <cell r="B21" t="str">
            <v>AA0</v>
          </cell>
          <cell r="C21" t="str">
            <v>BA980000</v>
          </cell>
          <cell r="D21">
            <v>-294041</v>
          </cell>
          <cell r="E21" t="str">
            <v/>
          </cell>
          <cell r="F21" t="str">
            <v>Original</v>
          </cell>
          <cell r="H21" t="str">
            <v>Reprog C</v>
          </cell>
          <cell r="I21">
            <v>12</v>
          </cell>
        </row>
        <row r="22">
          <cell r="A22" t="str">
            <v>AA0BA980000-139205</v>
          </cell>
          <cell r="B22" t="str">
            <v>AA0</v>
          </cell>
          <cell r="C22" t="str">
            <v>BA980000</v>
          </cell>
          <cell r="D22">
            <v>-139205</v>
          </cell>
          <cell r="E22" t="str">
            <v/>
          </cell>
          <cell r="F22" t="str">
            <v>Original</v>
          </cell>
          <cell r="H22" t="str">
            <v>Section 103</v>
          </cell>
          <cell r="I22">
            <v>13</v>
          </cell>
        </row>
        <row r="23">
          <cell r="A23" t="str">
            <v>AA0BJAA0MAJ2250000</v>
          </cell>
          <cell r="B23" t="str">
            <v>AA0</v>
          </cell>
          <cell r="C23" t="str">
            <v>BJAA0MAJ</v>
          </cell>
          <cell r="D23">
            <v>2250000</v>
          </cell>
          <cell r="E23" t="str">
            <v/>
          </cell>
          <cell r="F23" t="str">
            <v>Excluded</v>
          </cell>
          <cell r="H23" t="str">
            <v>Suppl Approp Bill 17-446</v>
          </cell>
          <cell r="I23">
            <v>14</v>
          </cell>
        </row>
        <row r="24">
          <cell r="A24" t="str">
            <v>AA0BJRSVAA04952000</v>
          </cell>
          <cell r="B24" t="str">
            <v>AA0</v>
          </cell>
          <cell r="C24" t="str">
            <v>BJRSVAA0</v>
          </cell>
          <cell r="D24">
            <v>4952000</v>
          </cell>
          <cell r="E24" t="str">
            <v/>
          </cell>
          <cell r="F24" t="str">
            <v>PY Budget Reserve</v>
          </cell>
          <cell r="H24" t="str">
            <v>Additional Certified Revs/Bill 17-446</v>
          </cell>
          <cell r="I24">
            <v>15</v>
          </cell>
        </row>
        <row r="25">
          <cell r="A25" t="str">
            <v>AA0BJTAXCRY-4346579.15</v>
          </cell>
          <cell r="B25" t="str">
            <v>AA0</v>
          </cell>
          <cell r="C25" t="str">
            <v>BJTAXCRY</v>
          </cell>
          <cell r="D25">
            <v>-4346579.15</v>
          </cell>
          <cell r="E25" t="str">
            <v/>
          </cell>
          <cell r="F25" t="str">
            <v>Carry Fwd to Future Years</v>
          </cell>
          <cell r="H25" t="str">
            <v>WI Allocation</v>
          </cell>
          <cell r="I25">
            <v>16</v>
          </cell>
        </row>
        <row r="26">
          <cell r="A26" t="str">
            <v>AB0PAAB1000600000</v>
          </cell>
          <cell r="B26" t="str">
            <v>AB0</v>
          </cell>
          <cell r="C26" t="str">
            <v>PAAB1000</v>
          </cell>
          <cell r="D26">
            <v>600000</v>
          </cell>
          <cell r="E26" t="str">
            <v/>
          </cell>
          <cell r="F26" t="str">
            <v>Reprog</v>
          </cell>
          <cell r="H26" t="str">
            <v>Other</v>
          </cell>
          <cell r="I26">
            <v>17</v>
          </cell>
        </row>
        <row r="27">
          <cell r="A27" t="str">
            <v>AB0PAAB1000-600000</v>
          </cell>
          <cell r="B27" t="str">
            <v>AB0</v>
          </cell>
          <cell r="C27" t="str">
            <v>PAAB1000</v>
          </cell>
          <cell r="D27">
            <v>-600000</v>
          </cell>
          <cell r="E27" t="str">
            <v/>
          </cell>
          <cell r="F27" t="str">
            <v>Reprog</v>
          </cell>
          <cell r="H27" t="str">
            <v>Carry Fwd to Future Years</v>
          </cell>
          <cell r="I27">
            <v>18</v>
          </cell>
        </row>
        <row r="28">
          <cell r="A28" t="str">
            <v>AB0BJSOFTWR-750000</v>
          </cell>
          <cell r="B28" t="str">
            <v>AB0</v>
          </cell>
          <cell r="C28" t="str">
            <v>BJSOFTWR</v>
          </cell>
          <cell r="D28">
            <v>-750000</v>
          </cell>
          <cell r="E28" t="str">
            <v/>
          </cell>
          <cell r="F28" t="str">
            <v>Additional Certified Revenues</v>
          </cell>
          <cell r="H28" t="str">
            <v>DC Act 17-368</v>
          </cell>
          <cell r="I28">
            <v>19</v>
          </cell>
        </row>
        <row r="29">
          <cell r="A29" t="str">
            <v>AB0BJSOFTWR750000</v>
          </cell>
          <cell r="B29" t="str">
            <v>AB0</v>
          </cell>
          <cell r="C29" t="str">
            <v>BJSOFTWR</v>
          </cell>
          <cell r="D29">
            <v>750000</v>
          </cell>
          <cell r="E29" t="str">
            <v/>
          </cell>
          <cell r="F29" t="str">
            <v>Additional Certified Revenues</v>
          </cell>
          <cell r="H29" t="str">
            <v>SPR Reduction</v>
          </cell>
          <cell r="I29">
            <v>20</v>
          </cell>
        </row>
        <row r="30">
          <cell r="A30" t="str">
            <v>AB0BJHARDWR385000</v>
          </cell>
          <cell r="B30" t="str">
            <v>AB0</v>
          </cell>
          <cell r="C30" t="str">
            <v>BJHARDWR</v>
          </cell>
          <cell r="D30">
            <v>385000</v>
          </cell>
          <cell r="E30" t="str">
            <v/>
          </cell>
          <cell r="F30" t="str">
            <v>Reprog</v>
          </cell>
          <cell r="I30">
            <v>21</v>
          </cell>
        </row>
        <row r="31">
          <cell r="A31" t="str">
            <v>AB0BJHARDWR-330000</v>
          </cell>
          <cell r="B31" t="str">
            <v>AB0</v>
          </cell>
          <cell r="C31" t="str">
            <v>BJHARDWR</v>
          </cell>
          <cell r="D31">
            <v>-330000</v>
          </cell>
          <cell r="E31" t="str">
            <v/>
          </cell>
          <cell r="F31" t="str">
            <v>Reprog</v>
          </cell>
          <cell r="I31">
            <v>22</v>
          </cell>
        </row>
        <row r="32">
          <cell r="A32" t="str">
            <v>AB0BJHARDWR25000</v>
          </cell>
          <cell r="B32" t="str">
            <v>AB0</v>
          </cell>
          <cell r="C32" t="str">
            <v>BJHARDWR</v>
          </cell>
          <cell r="D32">
            <v>25000</v>
          </cell>
          <cell r="E32" t="str">
            <v/>
          </cell>
          <cell r="F32" t="str">
            <v>Reprog</v>
          </cell>
          <cell r="I32">
            <v>23</v>
          </cell>
        </row>
        <row r="33">
          <cell r="A33" t="str">
            <v>AB0BJHARDWR-80000</v>
          </cell>
          <cell r="B33" t="str">
            <v>AB0</v>
          </cell>
          <cell r="C33" t="str">
            <v>BJHARDWR</v>
          </cell>
          <cell r="D33">
            <v>-80000</v>
          </cell>
          <cell r="E33" t="str">
            <v/>
          </cell>
          <cell r="F33" t="str">
            <v>Reprog</v>
          </cell>
          <cell r="I33">
            <v>24</v>
          </cell>
        </row>
        <row r="34">
          <cell r="A34" t="str">
            <v>AB0BA09200714050030.28</v>
          </cell>
          <cell r="B34" t="str">
            <v>AB0</v>
          </cell>
          <cell r="C34" t="str">
            <v>BA092007</v>
          </cell>
          <cell r="D34">
            <v>14050030.28</v>
          </cell>
          <cell r="E34" t="str">
            <v/>
          </cell>
          <cell r="F34" t="str">
            <v>Original</v>
          </cell>
        </row>
        <row r="35">
          <cell r="A35" t="str">
            <v>AB0BA0920072598744.9</v>
          </cell>
          <cell r="B35" t="str">
            <v>AB0</v>
          </cell>
          <cell r="C35" t="str">
            <v>BA092007</v>
          </cell>
          <cell r="D35">
            <v>2598744.9</v>
          </cell>
          <cell r="E35" t="str">
            <v/>
          </cell>
          <cell r="F35" t="str">
            <v>Original</v>
          </cell>
        </row>
        <row r="36">
          <cell r="A36" t="str">
            <v>AB0BA0920072224.82</v>
          </cell>
          <cell r="B36" t="str">
            <v>AB0</v>
          </cell>
          <cell r="C36" t="str">
            <v>BA092007</v>
          </cell>
          <cell r="D36">
            <v>2224.82</v>
          </cell>
          <cell r="E36" t="str">
            <v/>
          </cell>
          <cell r="F36" t="str">
            <v>Original</v>
          </cell>
        </row>
        <row r="37">
          <cell r="A37" t="str">
            <v>AB0BJSUPL01650000</v>
          </cell>
          <cell r="B37" t="str">
            <v>AB0</v>
          </cell>
          <cell r="C37" t="str">
            <v>BJSUPL01</v>
          </cell>
          <cell r="D37">
            <v>650000</v>
          </cell>
          <cell r="E37" t="str">
            <v/>
          </cell>
          <cell r="F37" t="str">
            <v>Suppl Approp Bill 17-446</v>
          </cell>
        </row>
        <row r="38">
          <cell r="A38" t="str">
            <v>AB0BJSUPL031800000</v>
          </cell>
          <cell r="B38" t="str">
            <v>AB0</v>
          </cell>
          <cell r="C38" t="str">
            <v>BJSUPL03</v>
          </cell>
          <cell r="D38">
            <v>1800000</v>
          </cell>
          <cell r="E38" t="str">
            <v/>
          </cell>
          <cell r="F38" t="str">
            <v>Additional Certified Revs/Bill 17-446</v>
          </cell>
        </row>
        <row r="39">
          <cell r="A39" t="str">
            <v>AB0BJSUPL05100000</v>
          </cell>
          <cell r="B39" t="str">
            <v>AB0</v>
          </cell>
          <cell r="C39" t="str">
            <v>BJSUPL05</v>
          </cell>
          <cell r="D39">
            <v>100000</v>
          </cell>
          <cell r="E39" t="str">
            <v/>
          </cell>
          <cell r="F39" t="str">
            <v>Operating Cash Reserve</v>
          </cell>
        </row>
        <row r="40">
          <cell r="A40" t="str">
            <v>AB0BJSUP1FX-50000</v>
          </cell>
          <cell r="B40" t="str">
            <v>AB0</v>
          </cell>
          <cell r="C40" t="str">
            <v>BJSUP1FX</v>
          </cell>
          <cell r="D40">
            <v>-50000</v>
          </cell>
          <cell r="E40" t="str">
            <v/>
          </cell>
          <cell r="F40" t="str">
            <v>Suppl Approp Bill 17-446</v>
          </cell>
        </row>
        <row r="41">
          <cell r="A41" t="str">
            <v>AB0BJSUP1FX-600000</v>
          </cell>
          <cell r="B41" t="str">
            <v>AB0</v>
          </cell>
          <cell r="C41" t="str">
            <v>BJSUP1FX</v>
          </cell>
          <cell r="D41">
            <v>-600000</v>
          </cell>
          <cell r="E41" t="str">
            <v/>
          </cell>
          <cell r="F41" t="str">
            <v>Suppl Approp Bill 17-446</v>
          </cell>
        </row>
        <row r="42">
          <cell r="A42" t="str">
            <v>AB0BJSUP1FX650000</v>
          </cell>
          <cell r="B42" t="str">
            <v>AB0</v>
          </cell>
          <cell r="C42" t="str">
            <v>BJSUP1FX</v>
          </cell>
          <cell r="D42">
            <v>650000</v>
          </cell>
          <cell r="E42" t="str">
            <v/>
          </cell>
          <cell r="F42" t="str">
            <v>Suppl Approp Bill 17-446</v>
          </cell>
        </row>
        <row r="43">
          <cell r="A43" t="str">
            <v>AB0BJSUP5FX-100000</v>
          </cell>
          <cell r="B43" t="str">
            <v>AB0</v>
          </cell>
          <cell r="C43" t="str">
            <v>BJSUP5FX</v>
          </cell>
          <cell r="D43">
            <v>-100000</v>
          </cell>
          <cell r="E43" t="str">
            <v/>
          </cell>
          <cell r="F43" t="str">
            <v>Operating Cash Reserve</v>
          </cell>
        </row>
        <row r="44">
          <cell r="A44" t="str">
            <v>AB0BJSUP5FX100000</v>
          </cell>
          <cell r="B44" t="str">
            <v>AB0</v>
          </cell>
          <cell r="C44" t="str">
            <v>BJSUP5FX</v>
          </cell>
          <cell r="D44">
            <v>100000</v>
          </cell>
          <cell r="E44" t="str">
            <v/>
          </cell>
          <cell r="F44" t="str">
            <v>Operating Cash Reserve</v>
          </cell>
        </row>
        <row r="45">
          <cell r="A45" t="str">
            <v>AB0BJ190006-520000</v>
          </cell>
          <cell r="B45" t="str">
            <v>AB0</v>
          </cell>
          <cell r="C45" t="str">
            <v>BJ190006</v>
          </cell>
          <cell r="D45">
            <v>-520000</v>
          </cell>
          <cell r="E45" t="str">
            <v/>
          </cell>
          <cell r="F45" t="str">
            <v>Additional Certified Revenues</v>
          </cell>
        </row>
        <row r="46">
          <cell r="A46" t="str">
            <v>AB0BJ19000690000</v>
          </cell>
          <cell r="B46" t="str">
            <v>AB0</v>
          </cell>
          <cell r="C46" t="str">
            <v>BJ190006</v>
          </cell>
          <cell r="D46">
            <v>90000</v>
          </cell>
          <cell r="E46" t="str">
            <v/>
          </cell>
          <cell r="F46" t="str">
            <v>Additional Certified Revenues</v>
          </cell>
        </row>
        <row r="47">
          <cell r="A47" t="str">
            <v>AB0BJ190006430000</v>
          </cell>
          <cell r="B47" t="str">
            <v>AB0</v>
          </cell>
          <cell r="C47" t="str">
            <v>BJ190006</v>
          </cell>
          <cell r="D47">
            <v>430000</v>
          </cell>
          <cell r="E47" t="str">
            <v/>
          </cell>
          <cell r="F47" t="str">
            <v>Additional Certified Revenues</v>
          </cell>
        </row>
        <row r="48">
          <cell r="A48" t="str">
            <v>AC0BJAC0001-32000</v>
          </cell>
          <cell r="B48" t="str">
            <v>AC0</v>
          </cell>
          <cell r="C48" t="str">
            <v>BJAC0001</v>
          </cell>
          <cell r="D48">
            <v>-32000</v>
          </cell>
          <cell r="E48" t="str">
            <v/>
          </cell>
          <cell r="F48" t="str">
            <v>Reprog</v>
          </cell>
        </row>
        <row r="49">
          <cell r="A49" t="str">
            <v>AC0BJAC000132000</v>
          </cell>
          <cell r="B49" t="str">
            <v>AC0</v>
          </cell>
          <cell r="C49" t="str">
            <v>BJAC0001</v>
          </cell>
          <cell r="D49">
            <v>32000</v>
          </cell>
          <cell r="E49" t="str">
            <v/>
          </cell>
          <cell r="F49" t="str">
            <v>Reprog</v>
          </cell>
        </row>
        <row r="50">
          <cell r="A50" t="str">
            <v>AC0BA0920071721108.36</v>
          </cell>
          <cell r="B50" t="str">
            <v>AC0</v>
          </cell>
          <cell r="C50" t="str">
            <v>BA092007</v>
          </cell>
          <cell r="D50">
            <v>1721108.36</v>
          </cell>
          <cell r="E50" t="str">
            <v/>
          </cell>
          <cell r="F50" t="str">
            <v>Original</v>
          </cell>
        </row>
        <row r="51">
          <cell r="A51" t="str">
            <v>AC0BA092007726143.5</v>
          </cell>
          <cell r="B51" t="str">
            <v>AC0</v>
          </cell>
          <cell r="C51" t="str">
            <v>BA092007</v>
          </cell>
          <cell r="D51">
            <v>726143.5</v>
          </cell>
          <cell r="E51" t="str">
            <v/>
          </cell>
          <cell r="F51" t="str">
            <v>Original</v>
          </cell>
        </row>
        <row r="52">
          <cell r="A52" t="str">
            <v>AC0BA09200762492.14</v>
          </cell>
          <cell r="B52" t="str">
            <v>AC0</v>
          </cell>
          <cell r="C52" t="str">
            <v>BA092007</v>
          </cell>
          <cell r="D52">
            <v>62492.14</v>
          </cell>
          <cell r="E52" t="str">
            <v/>
          </cell>
          <cell r="F52" t="str">
            <v>Original</v>
          </cell>
        </row>
        <row r="53">
          <cell r="A53" t="str">
            <v>AC0BA0920077000</v>
          </cell>
          <cell r="B53" t="str">
            <v>AC0</v>
          </cell>
          <cell r="C53" t="str">
            <v>BA092007</v>
          </cell>
          <cell r="D53">
            <v>7000</v>
          </cell>
          <cell r="E53" t="str">
            <v/>
          </cell>
          <cell r="F53" t="str">
            <v>Original</v>
          </cell>
        </row>
        <row r="54">
          <cell r="A54" t="str">
            <v>AC0BJSUPL11486970</v>
          </cell>
          <cell r="B54" t="str">
            <v>AC0</v>
          </cell>
          <cell r="C54" t="str">
            <v>BJSUPL11</v>
          </cell>
          <cell r="D54">
            <v>486970</v>
          </cell>
          <cell r="E54" t="str">
            <v/>
          </cell>
          <cell r="F54" t="str">
            <v>Additional Certified Revs/Bill 17-446</v>
          </cell>
        </row>
        <row r="55">
          <cell r="A55" t="str">
            <v>AC0BJSUPL11263030</v>
          </cell>
          <cell r="B55" t="str">
            <v>AC0</v>
          </cell>
          <cell r="C55" t="str">
            <v>BJSUPL11</v>
          </cell>
          <cell r="D55">
            <v>263030</v>
          </cell>
          <cell r="E55" t="str">
            <v/>
          </cell>
          <cell r="F55" t="str">
            <v>Additional Certified Revs/Bill 17-446</v>
          </cell>
        </row>
        <row r="56">
          <cell r="A56" t="str">
            <v>AD0PAAD4228-180830</v>
          </cell>
          <cell r="B56" t="str">
            <v>AD0</v>
          </cell>
          <cell r="C56" t="str">
            <v>PAAD4228</v>
          </cell>
          <cell r="D56">
            <v>-180830</v>
          </cell>
          <cell r="E56" t="str">
            <v/>
          </cell>
          <cell r="F56" t="str">
            <v>Reprog</v>
          </cell>
        </row>
        <row r="57">
          <cell r="A57" t="str">
            <v>AD0PAAD4228180830</v>
          </cell>
          <cell r="B57" t="str">
            <v>AD0</v>
          </cell>
          <cell r="C57" t="str">
            <v>PAAD4228</v>
          </cell>
          <cell r="D57">
            <v>180830</v>
          </cell>
          <cell r="E57" t="str">
            <v/>
          </cell>
          <cell r="F57" t="str">
            <v>Reprog</v>
          </cell>
        </row>
        <row r="58">
          <cell r="A58" t="str">
            <v>AD0PAAD0728-117000</v>
          </cell>
          <cell r="B58" t="str">
            <v>AD0</v>
          </cell>
          <cell r="C58" t="str">
            <v>PAAD0728</v>
          </cell>
          <cell r="D58">
            <v>-117000</v>
          </cell>
          <cell r="E58" t="str">
            <v/>
          </cell>
          <cell r="F58" t="str">
            <v>Reprog</v>
          </cell>
        </row>
        <row r="59">
          <cell r="A59" t="str">
            <v>AD0PAAD0728117000</v>
          </cell>
          <cell r="B59" t="str">
            <v>AD0</v>
          </cell>
          <cell r="C59" t="str">
            <v>PAAD0728</v>
          </cell>
          <cell r="D59">
            <v>117000</v>
          </cell>
          <cell r="E59" t="str">
            <v/>
          </cell>
          <cell r="F59" t="str">
            <v>Reprog</v>
          </cell>
        </row>
        <row r="60">
          <cell r="A60" t="str">
            <v>AD0BA0920079963296.39</v>
          </cell>
          <cell r="B60" t="str">
            <v>AD0</v>
          </cell>
          <cell r="C60" t="str">
            <v>BA092007</v>
          </cell>
          <cell r="D60">
            <v>9963296.39</v>
          </cell>
          <cell r="E60" t="str">
            <v/>
          </cell>
          <cell r="F60" t="str">
            <v>Original</v>
          </cell>
        </row>
        <row r="61">
          <cell r="A61" t="str">
            <v>AD0BA0920074233120.37</v>
          </cell>
          <cell r="B61" t="str">
            <v>AD0</v>
          </cell>
          <cell r="C61" t="str">
            <v>BA092007</v>
          </cell>
          <cell r="D61">
            <v>4233120.37</v>
          </cell>
          <cell r="E61" t="str">
            <v/>
          </cell>
          <cell r="F61" t="str">
            <v>Original</v>
          </cell>
        </row>
        <row r="62">
          <cell r="A62" t="str">
            <v>AD0BA0920073527.49</v>
          </cell>
          <cell r="B62" t="str">
            <v>AD0</v>
          </cell>
          <cell r="C62" t="str">
            <v>BA092007</v>
          </cell>
          <cell r="D62">
            <v>3527.49</v>
          </cell>
          <cell r="E62" t="str">
            <v/>
          </cell>
          <cell r="F62" t="str">
            <v>Original</v>
          </cell>
        </row>
        <row r="63">
          <cell r="A63" t="str">
            <v>AD0BA000AD00</v>
          </cell>
          <cell r="B63" t="str">
            <v>AD0</v>
          </cell>
          <cell r="C63" t="str">
            <v>BA000AD0</v>
          </cell>
          <cell r="D63">
            <v>0</v>
          </cell>
          <cell r="E63" t="str">
            <v/>
          </cell>
          <cell r="F63" t="str">
            <v>Error</v>
          </cell>
        </row>
        <row r="64">
          <cell r="A64" t="str">
            <v>AD0BA000AD01008.58</v>
          </cell>
          <cell r="B64" t="str">
            <v>AD0</v>
          </cell>
          <cell r="C64" t="str">
            <v>BA000AD0</v>
          </cell>
          <cell r="D64">
            <v>1008.58</v>
          </cell>
          <cell r="E64" t="str">
            <v/>
          </cell>
          <cell r="F64" t="str">
            <v>Original</v>
          </cell>
        </row>
        <row r="65">
          <cell r="A65" t="str">
            <v>AD0BAFIXAD0-1008.58</v>
          </cell>
          <cell r="B65" t="str">
            <v>AD0</v>
          </cell>
          <cell r="C65" t="str">
            <v>BAFIXAD0</v>
          </cell>
          <cell r="D65">
            <v>-1008.58</v>
          </cell>
          <cell r="E65" t="str">
            <v/>
          </cell>
          <cell r="F65" t="str">
            <v>Original</v>
          </cell>
        </row>
        <row r="66">
          <cell r="A66" t="str">
            <v>AD0BA000107-1008.58</v>
          </cell>
          <cell r="B66" t="str">
            <v>AD0</v>
          </cell>
          <cell r="C66" t="str">
            <v>BA000107</v>
          </cell>
          <cell r="D66">
            <v>-1008.58</v>
          </cell>
          <cell r="E66" t="str">
            <v/>
          </cell>
          <cell r="F66" t="str">
            <v>Original</v>
          </cell>
        </row>
        <row r="67">
          <cell r="A67" t="str">
            <v>AD0BJREP788685000</v>
          </cell>
          <cell r="B67" t="str">
            <v>AD0</v>
          </cell>
          <cell r="C67" t="str">
            <v>BJREP788</v>
          </cell>
          <cell r="D67">
            <v>685000</v>
          </cell>
          <cell r="E67" t="str">
            <v>17-88</v>
          </cell>
          <cell r="F67" t="str">
            <v>Reprog C</v>
          </cell>
        </row>
        <row r="68">
          <cell r="A68" t="str">
            <v>AD0BJREFX88-685000</v>
          </cell>
          <cell r="B68" t="str">
            <v>AD0</v>
          </cell>
          <cell r="C68" t="str">
            <v>BJREFX88</v>
          </cell>
          <cell r="D68">
            <v>-685000</v>
          </cell>
          <cell r="E68" t="str">
            <v>17-88</v>
          </cell>
          <cell r="F68" t="str">
            <v>Reprog C</v>
          </cell>
        </row>
        <row r="69">
          <cell r="A69" t="str">
            <v>AD0BJREFX88685000</v>
          </cell>
          <cell r="B69" t="str">
            <v>AD0</v>
          </cell>
          <cell r="C69" t="str">
            <v>BJREFX88</v>
          </cell>
          <cell r="D69">
            <v>685000</v>
          </cell>
          <cell r="E69" t="str">
            <v>17-88</v>
          </cell>
          <cell r="F69" t="str">
            <v>Reprog C</v>
          </cell>
        </row>
        <row r="70">
          <cell r="A70" t="str">
            <v>AD0BJREP795330000</v>
          </cell>
          <cell r="B70" t="str">
            <v>AD0</v>
          </cell>
          <cell r="C70" t="str">
            <v>BJREP795</v>
          </cell>
          <cell r="D70">
            <v>330000</v>
          </cell>
          <cell r="E70" t="str">
            <v>17-95</v>
          </cell>
          <cell r="F70" t="str">
            <v>Reprog C</v>
          </cell>
        </row>
        <row r="71">
          <cell r="A71" t="str">
            <v>AE0PAAETNPS-168000</v>
          </cell>
          <cell r="B71" t="str">
            <v>AE0</v>
          </cell>
          <cell r="C71" t="str">
            <v>PAAETNPS</v>
          </cell>
          <cell r="D71">
            <v>-168000</v>
          </cell>
          <cell r="E71" t="str">
            <v/>
          </cell>
          <cell r="F71" t="str">
            <v>Reprog</v>
          </cell>
        </row>
        <row r="72">
          <cell r="A72" t="str">
            <v>AE0PAAETNPS168000</v>
          </cell>
          <cell r="B72" t="str">
            <v>AE0</v>
          </cell>
          <cell r="C72" t="str">
            <v>PAAETNPS</v>
          </cell>
          <cell r="D72">
            <v>168000</v>
          </cell>
          <cell r="E72" t="str">
            <v/>
          </cell>
          <cell r="F72" t="str">
            <v>Reprog</v>
          </cell>
        </row>
        <row r="73">
          <cell r="A73" t="str">
            <v>AE0BA0920075178574.6</v>
          </cell>
          <cell r="B73" t="str">
            <v>AE0</v>
          </cell>
          <cell r="C73" t="str">
            <v>BA092007</v>
          </cell>
          <cell r="D73">
            <v>5178574.6</v>
          </cell>
          <cell r="E73" t="str">
            <v/>
          </cell>
          <cell r="F73" t="str">
            <v>Original</v>
          </cell>
        </row>
        <row r="74">
          <cell r="A74" t="str">
            <v>AE0BA0920071073415.14</v>
          </cell>
          <cell r="B74" t="str">
            <v>AE0</v>
          </cell>
          <cell r="C74" t="str">
            <v>BA092007</v>
          </cell>
          <cell r="D74">
            <v>1073415.14</v>
          </cell>
          <cell r="E74" t="str">
            <v/>
          </cell>
          <cell r="F74" t="str">
            <v>Original</v>
          </cell>
        </row>
        <row r="75">
          <cell r="A75" t="str">
            <v>AE0BA092007722877.03</v>
          </cell>
          <cell r="B75" t="str">
            <v>AE0</v>
          </cell>
          <cell r="C75" t="str">
            <v>BA092007</v>
          </cell>
          <cell r="D75">
            <v>722877.03</v>
          </cell>
          <cell r="E75" t="str">
            <v/>
          </cell>
          <cell r="F75" t="str">
            <v>Original</v>
          </cell>
        </row>
        <row r="76">
          <cell r="A76" t="str">
            <v>AE0BA0920073762.25</v>
          </cell>
          <cell r="B76" t="str">
            <v>AE0</v>
          </cell>
          <cell r="C76" t="str">
            <v>BA092007</v>
          </cell>
          <cell r="D76">
            <v>3762.25</v>
          </cell>
          <cell r="E76" t="str">
            <v/>
          </cell>
          <cell r="F76" t="str">
            <v>Original</v>
          </cell>
        </row>
        <row r="77">
          <cell r="A77" t="str">
            <v>AE0BAREALLC-621852</v>
          </cell>
          <cell r="B77" t="str">
            <v>AE0</v>
          </cell>
          <cell r="C77" t="str">
            <v>BAREALLC</v>
          </cell>
          <cell r="D77">
            <v>-621852</v>
          </cell>
          <cell r="E77" t="str">
            <v/>
          </cell>
          <cell r="F77" t="str">
            <v>Original</v>
          </cell>
        </row>
        <row r="78">
          <cell r="A78" t="str">
            <v>AE0BAREALLC621852</v>
          </cell>
          <cell r="B78" t="str">
            <v>AE0</v>
          </cell>
          <cell r="C78" t="str">
            <v>BAREALLC</v>
          </cell>
          <cell r="D78">
            <v>621852</v>
          </cell>
          <cell r="E78" t="str">
            <v/>
          </cell>
          <cell r="F78" t="str">
            <v>Original</v>
          </cell>
        </row>
        <row r="79">
          <cell r="A79" t="str">
            <v>AE0BARELOAD-101025.03</v>
          </cell>
          <cell r="B79" t="str">
            <v>AE0</v>
          </cell>
          <cell r="C79" t="str">
            <v>BARELOAD</v>
          </cell>
          <cell r="D79">
            <v>-101025.03</v>
          </cell>
          <cell r="E79" t="str">
            <v/>
          </cell>
          <cell r="F79" t="str">
            <v>Original</v>
          </cell>
        </row>
        <row r="80">
          <cell r="A80" t="str">
            <v>AE0BARELOAD101025.03</v>
          </cell>
          <cell r="B80" t="str">
            <v>AE0</v>
          </cell>
          <cell r="C80" t="str">
            <v>BARELOAD</v>
          </cell>
          <cell r="D80">
            <v>101025.03</v>
          </cell>
          <cell r="E80" t="str">
            <v/>
          </cell>
          <cell r="F80" t="str">
            <v>Original</v>
          </cell>
        </row>
        <row r="81">
          <cell r="A81" t="str">
            <v>AE0BJDOTOAE276521</v>
          </cell>
          <cell r="B81" t="str">
            <v>AE0</v>
          </cell>
          <cell r="C81" t="str">
            <v>BJDOTOAE</v>
          </cell>
          <cell r="D81">
            <v>276521</v>
          </cell>
          <cell r="E81" t="str">
            <v/>
          </cell>
          <cell r="F81" t="str">
            <v>Nondeptl Allocation</v>
          </cell>
        </row>
        <row r="82">
          <cell r="A82" t="str">
            <v>AE0BJDOTOAE19836</v>
          </cell>
          <cell r="B82" t="str">
            <v>AE0</v>
          </cell>
          <cell r="C82" t="str">
            <v>BJDOTOAE</v>
          </cell>
          <cell r="D82">
            <v>19836</v>
          </cell>
          <cell r="E82" t="str">
            <v/>
          </cell>
          <cell r="F82" t="str">
            <v>Nondeptl Allocation</v>
          </cell>
        </row>
        <row r="83">
          <cell r="A83" t="str">
            <v>AE0BJRE7143-689144</v>
          </cell>
          <cell r="B83" t="str">
            <v>AE0</v>
          </cell>
          <cell r="C83" t="str">
            <v>BJRE7143</v>
          </cell>
          <cell r="D83">
            <v>-689144</v>
          </cell>
          <cell r="E83" t="str">
            <v>17-143</v>
          </cell>
          <cell r="F83" t="str">
            <v>Reprog C</v>
          </cell>
        </row>
        <row r="84">
          <cell r="A84" t="str">
            <v>AE0BJUP4AE0260000</v>
          </cell>
          <cell r="B84" t="str">
            <v>AE0</v>
          </cell>
          <cell r="C84" t="str">
            <v>BJUP4AE0</v>
          </cell>
          <cell r="D84">
            <v>260000</v>
          </cell>
          <cell r="E84" t="str">
            <v/>
          </cell>
          <cell r="F84" t="str">
            <v>WI Allocation</v>
          </cell>
        </row>
        <row r="85">
          <cell r="A85" t="str">
            <v>AF0PA060208-29000</v>
          </cell>
          <cell r="B85" t="str">
            <v>AF0</v>
          </cell>
          <cell r="C85" t="str">
            <v>PA060208</v>
          </cell>
          <cell r="D85">
            <v>-29000</v>
          </cell>
          <cell r="E85" t="str">
            <v/>
          </cell>
          <cell r="F85" t="str">
            <v>Reprog</v>
          </cell>
        </row>
        <row r="86">
          <cell r="A86" t="str">
            <v>AF0PA0602083000</v>
          </cell>
          <cell r="B86" t="str">
            <v>AF0</v>
          </cell>
          <cell r="C86" t="str">
            <v>PA060208</v>
          </cell>
          <cell r="D86">
            <v>3000</v>
          </cell>
          <cell r="E86" t="str">
            <v/>
          </cell>
          <cell r="F86" t="str">
            <v>Reprog</v>
          </cell>
        </row>
        <row r="87">
          <cell r="A87" t="str">
            <v>AF0PA06020826000</v>
          </cell>
          <cell r="B87" t="str">
            <v>AF0</v>
          </cell>
          <cell r="C87" t="str">
            <v>PA060208</v>
          </cell>
          <cell r="D87">
            <v>26000</v>
          </cell>
          <cell r="E87" t="str">
            <v/>
          </cell>
          <cell r="F87" t="str">
            <v>Reprog</v>
          </cell>
        </row>
        <row r="88">
          <cell r="A88" t="str">
            <v>AF0PAFIXED-7313</v>
          </cell>
          <cell r="B88" t="str">
            <v>AF0</v>
          </cell>
          <cell r="C88" t="str">
            <v>PAFIXED</v>
          </cell>
          <cell r="D88">
            <v>-7313</v>
          </cell>
          <cell r="E88" t="str">
            <v/>
          </cell>
          <cell r="F88" t="str">
            <v>Reprog</v>
          </cell>
        </row>
        <row r="89">
          <cell r="A89" t="str">
            <v>AF0PAFIXED7313</v>
          </cell>
          <cell r="B89" t="str">
            <v>AF0</v>
          </cell>
          <cell r="C89" t="str">
            <v>PAFIXED</v>
          </cell>
          <cell r="D89">
            <v>7313</v>
          </cell>
          <cell r="E89" t="str">
            <v/>
          </cell>
          <cell r="F89" t="str">
            <v>Reprog</v>
          </cell>
        </row>
        <row r="90">
          <cell r="A90" t="str">
            <v>AF0PATRAIN-3000</v>
          </cell>
          <cell r="B90" t="str">
            <v>AF0</v>
          </cell>
          <cell r="C90" t="str">
            <v>PATRAIN</v>
          </cell>
          <cell r="D90">
            <v>-3000</v>
          </cell>
          <cell r="E90" t="str">
            <v/>
          </cell>
          <cell r="F90" t="str">
            <v>Reprog</v>
          </cell>
        </row>
        <row r="91">
          <cell r="A91" t="str">
            <v>AF0PATRAIN3000</v>
          </cell>
          <cell r="B91" t="str">
            <v>AF0</v>
          </cell>
          <cell r="C91" t="str">
            <v>PATRAIN</v>
          </cell>
          <cell r="D91">
            <v>3000</v>
          </cell>
          <cell r="E91" t="str">
            <v/>
          </cell>
          <cell r="F91" t="str">
            <v>Reprog</v>
          </cell>
        </row>
        <row r="92">
          <cell r="A92" t="str">
            <v>AF0BA092007729266.55</v>
          </cell>
          <cell r="B92" t="str">
            <v>AF0</v>
          </cell>
          <cell r="C92" t="str">
            <v>BA092007</v>
          </cell>
          <cell r="D92">
            <v>729266.55</v>
          </cell>
          <cell r="E92" t="str">
            <v/>
          </cell>
          <cell r="F92" t="str">
            <v>Original</v>
          </cell>
        </row>
        <row r="93">
          <cell r="A93" t="str">
            <v>AF0BA092007269576.45</v>
          </cell>
          <cell r="B93" t="str">
            <v>AF0</v>
          </cell>
          <cell r="C93" t="str">
            <v>BA092007</v>
          </cell>
          <cell r="D93">
            <v>269576.45</v>
          </cell>
          <cell r="E93" t="str">
            <v/>
          </cell>
          <cell r="F93" t="str">
            <v>Original</v>
          </cell>
        </row>
        <row r="94">
          <cell r="A94" t="str">
            <v>AM0PA1450PA512000</v>
          </cell>
          <cell r="B94" t="str">
            <v>AM0</v>
          </cell>
          <cell r="C94" t="str">
            <v>PA1450PA</v>
          </cell>
          <cell r="D94">
            <v>512000</v>
          </cell>
          <cell r="E94" t="str">
            <v/>
          </cell>
          <cell r="F94" t="str">
            <v>Reprog</v>
          </cell>
        </row>
        <row r="95">
          <cell r="A95" t="str">
            <v>AM0PA1450PA-512000</v>
          </cell>
          <cell r="B95" t="str">
            <v>AM0</v>
          </cell>
          <cell r="C95" t="str">
            <v>PA1450PA</v>
          </cell>
          <cell r="D95">
            <v>-512000</v>
          </cell>
          <cell r="E95" t="str">
            <v/>
          </cell>
          <cell r="F95" t="str">
            <v>Reprog</v>
          </cell>
        </row>
        <row r="96">
          <cell r="A96" t="str">
            <v>AM0PALOCBI14721768.45</v>
          </cell>
          <cell r="B96" t="str">
            <v>AM0</v>
          </cell>
          <cell r="C96" t="str">
            <v>PALOCBI1</v>
          </cell>
          <cell r="D96">
            <v>4721768.45</v>
          </cell>
          <cell r="E96" t="str">
            <v>17-105</v>
          </cell>
          <cell r="F96" t="str">
            <v>Reprog C</v>
          </cell>
        </row>
        <row r="97">
          <cell r="A97" t="str">
            <v>AM0PALOCBI1-4721768.45</v>
          </cell>
          <cell r="B97" t="str">
            <v>AM0</v>
          </cell>
          <cell r="C97" t="str">
            <v>PALOCBI1</v>
          </cell>
          <cell r="D97">
            <v>-4721768.45</v>
          </cell>
          <cell r="E97" t="str">
            <v>17-105</v>
          </cell>
          <cell r="F97" t="str">
            <v>Reprog C</v>
          </cell>
        </row>
        <row r="98">
          <cell r="A98" t="str">
            <v>AM0BA0920074370885.17</v>
          </cell>
          <cell r="B98" t="str">
            <v>AM0</v>
          </cell>
          <cell r="C98" t="str">
            <v>BA092007</v>
          </cell>
          <cell r="D98">
            <v>4370885.17</v>
          </cell>
          <cell r="E98" t="str">
            <v/>
          </cell>
          <cell r="F98" t="str">
            <v>Original</v>
          </cell>
        </row>
        <row r="99">
          <cell r="A99" t="str">
            <v>AM0BA09200712306025.64</v>
          </cell>
          <cell r="B99" t="str">
            <v>AM0</v>
          </cell>
          <cell r="C99" t="str">
            <v>BA092007</v>
          </cell>
          <cell r="D99">
            <v>12306025.64</v>
          </cell>
          <cell r="E99" t="str">
            <v/>
          </cell>
          <cell r="F99" t="str">
            <v>Original</v>
          </cell>
        </row>
        <row r="100">
          <cell r="A100" t="str">
            <v>AM0BA0920071011818.65</v>
          </cell>
          <cell r="B100" t="str">
            <v>AM0</v>
          </cell>
          <cell r="C100" t="str">
            <v>BA092007</v>
          </cell>
          <cell r="D100">
            <v>1011818.65</v>
          </cell>
          <cell r="E100" t="str">
            <v/>
          </cell>
          <cell r="F100" t="str">
            <v>Original</v>
          </cell>
        </row>
        <row r="101">
          <cell r="A101" t="str">
            <v>AM0BA0920077383324</v>
          </cell>
          <cell r="B101" t="str">
            <v>AM0</v>
          </cell>
          <cell r="C101" t="str">
            <v>BA092007</v>
          </cell>
          <cell r="D101">
            <v>7383324</v>
          </cell>
          <cell r="E101" t="str">
            <v/>
          </cell>
          <cell r="F101" t="str">
            <v>Original</v>
          </cell>
        </row>
        <row r="102">
          <cell r="A102" t="str">
            <v>AM0BJAM0REP175000</v>
          </cell>
          <cell r="B102" t="str">
            <v>AM0</v>
          </cell>
          <cell r="C102" t="str">
            <v>BJAM0REP</v>
          </cell>
          <cell r="D102">
            <v>175000</v>
          </cell>
          <cell r="E102" t="str">
            <v/>
          </cell>
          <cell r="F102" t="str">
            <v>Reprog</v>
          </cell>
        </row>
        <row r="103">
          <cell r="A103" t="str">
            <v>AM0BJAM0REP-475000</v>
          </cell>
          <cell r="B103" t="str">
            <v>AM0</v>
          </cell>
          <cell r="C103" t="str">
            <v>BJAM0REP</v>
          </cell>
          <cell r="D103">
            <v>-475000</v>
          </cell>
          <cell r="E103" t="str">
            <v/>
          </cell>
          <cell r="F103" t="str">
            <v>Reprog</v>
          </cell>
        </row>
        <row r="104">
          <cell r="A104" t="str">
            <v>AM0BJAM0REP300000</v>
          </cell>
          <cell r="B104" t="str">
            <v>AM0</v>
          </cell>
          <cell r="C104" t="str">
            <v>BJAM0REP</v>
          </cell>
          <cell r="D104">
            <v>300000</v>
          </cell>
          <cell r="E104" t="str">
            <v/>
          </cell>
          <cell r="F104" t="str">
            <v>Reprog</v>
          </cell>
        </row>
        <row r="105">
          <cell r="A105" t="str">
            <v>AM0BJDOTOAM180000</v>
          </cell>
          <cell r="B105" t="str">
            <v>AM0</v>
          </cell>
          <cell r="C105" t="str">
            <v>BJDOTOAM</v>
          </cell>
          <cell r="D105">
            <v>180000</v>
          </cell>
          <cell r="E105" t="str">
            <v/>
          </cell>
          <cell r="F105" t="str">
            <v>Nondeptl Allocation</v>
          </cell>
        </row>
        <row r="106">
          <cell r="A106" t="str">
            <v>AM0BJRE7124500000</v>
          </cell>
          <cell r="B106" t="str">
            <v>AM0</v>
          </cell>
          <cell r="C106" t="str">
            <v>BJRE7124</v>
          </cell>
          <cell r="D106">
            <v>500000</v>
          </cell>
          <cell r="E106" t="str">
            <v>17-124</v>
          </cell>
          <cell r="F106" t="str">
            <v>Reprog C</v>
          </cell>
        </row>
        <row r="107">
          <cell r="A107" t="str">
            <v>AM0BJUP2AM072998</v>
          </cell>
          <cell r="B107" t="str">
            <v>AM0</v>
          </cell>
          <cell r="C107" t="str">
            <v>BJUP2AM0</v>
          </cell>
          <cell r="D107">
            <v>72998</v>
          </cell>
          <cell r="E107" t="str">
            <v/>
          </cell>
          <cell r="F107" t="str">
            <v>WI Allocation</v>
          </cell>
        </row>
        <row r="108">
          <cell r="A108" t="str">
            <v>AP0PA6160842034</v>
          </cell>
          <cell r="B108" t="str">
            <v>AP0</v>
          </cell>
          <cell r="C108" t="str">
            <v>PA61608</v>
          </cell>
          <cell r="D108">
            <v>42034</v>
          </cell>
          <cell r="E108" t="str">
            <v/>
          </cell>
          <cell r="F108" t="str">
            <v>Reprog</v>
          </cell>
        </row>
        <row r="109">
          <cell r="A109" t="str">
            <v>AP0PA61608-42034</v>
          </cell>
          <cell r="B109" t="str">
            <v>AP0</v>
          </cell>
          <cell r="C109" t="str">
            <v>PA61608</v>
          </cell>
          <cell r="D109">
            <v>-42034</v>
          </cell>
          <cell r="E109" t="str">
            <v/>
          </cell>
          <cell r="F109" t="str">
            <v>Reprog</v>
          </cell>
        </row>
        <row r="110">
          <cell r="A110" t="str">
            <v>AP0BA092007537441.07</v>
          </cell>
          <cell r="B110" t="str">
            <v>AP0</v>
          </cell>
          <cell r="C110" t="str">
            <v>BA092007</v>
          </cell>
          <cell r="D110">
            <v>537441.07</v>
          </cell>
          <cell r="E110" t="str">
            <v/>
          </cell>
          <cell r="F110" t="str">
            <v>Original</v>
          </cell>
        </row>
        <row r="111">
          <cell r="A111" t="str">
            <v>AP0BA092007401407.93</v>
          </cell>
          <cell r="B111" t="str">
            <v>AP0</v>
          </cell>
          <cell r="C111" t="str">
            <v>BA092007</v>
          </cell>
          <cell r="D111">
            <v>401407.93</v>
          </cell>
          <cell r="E111" t="str">
            <v/>
          </cell>
          <cell r="F111" t="str">
            <v>Original</v>
          </cell>
        </row>
        <row r="112">
          <cell r="A112" t="str">
            <v>AP0BJUP3AP16000</v>
          </cell>
          <cell r="B112" t="str">
            <v>AP0</v>
          </cell>
          <cell r="C112" t="str">
            <v>BJUP3AP</v>
          </cell>
          <cell r="D112">
            <v>16000</v>
          </cell>
          <cell r="E112" t="str">
            <v/>
          </cell>
          <cell r="F112" t="str">
            <v>WI Allocation</v>
          </cell>
        </row>
        <row r="113">
          <cell r="A113" t="str">
            <v>AS0PA1130RP200000</v>
          </cell>
          <cell r="B113" t="str">
            <v>AS0</v>
          </cell>
          <cell r="C113" t="str">
            <v>PA1130RP</v>
          </cell>
          <cell r="D113">
            <v>200000</v>
          </cell>
          <cell r="E113" t="str">
            <v/>
          </cell>
          <cell r="F113" t="str">
            <v>Reprog</v>
          </cell>
        </row>
        <row r="114">
          <cell r="A114" t="str">
            <v>AS0PA1130RP-50000</v>
          </cell>
          <cell r="B114" t="str">
            <v>AS0</v>
          </cell>
          <cell r="C114" t="str">
            <v>PA1130RP</v>
          </cell>
          <cell r="D114">
            <v>-50000</v>
          </cell>
          <cell r="E114" t="str">
            <v/>
          </cell>
          <cell r="F114" t="str">
            <v>Reprog</v>
          </cell>
        </row>
        <row r="115">
          <cell r="A115" t="str">
            <v>AS0PA1130RP-150000</v>
          </cell>
          <cell r="B115" t="str">
            <v>AS0</v>
          </cell>
          <cell r="C115" t="str">
            <v>PA1130RP</v>
          </cell>
          <cell r="D115">
            <v>-150000</v>
          </cell>
          <cell r="E115" t="str">
            <v/>
          </cell>
          <cell r="F115" t="str">
            <v>Reprog</v>
          </cell>
        </row>
        <row r="116">
          <cell r="A116" t="str">
            <v>AS0PA05120817000</v>
          </cell>
          <cell r="B116" t="str">
            <v>AS0</v>
          </cell>
          <cell r="C116" t="str">
            <v>PA051208</v>
          </cell>
          <cell r="D116">
            <v>17000</v>
          </cell>
          <cell r="E116" t="str">
            <v/>
          </cell>
          <cell r="F116" t="str">
            <v>Reprog</v>
          </cell>
        </row>
        <row r="117">
          <cell r="A117" t="str">
            <v>AS0PA05120830000</v>
          </cell>
          <cell r="B117" t="str">
            <v>AS0</v>
          </cell>
          <cell r="C117" t="str">
            <v>PA051208</v>
          </cell>
          <cell r="D117">
            <v>30000</v>
          </cell>
          <cell r="E117" t="str">
            <v/>
          </cell>
          <cell r="F117" t="str">
            <v>Reprog</v>
          </cell>
        </row>
        <row r="118">
          <cell r="A118" t="str">
            <v>AS0PA051208-20000</v>
          </cell>
          <cell r="B118" t="str">
            <v>AS0</v>
          </cell>
          <cell r="C118" t="str">
            <v>PA051208</v>
          </cell>
          <cell r="D118">
            <v>-20000</v>
          </cell>
          <cell r="E118" t="str">
            <v/>
          </cell>
          <cell r="F118" t="str">
            <v>Reprog</v>
          </cell>
        </row>
        <row r="119">
          <cell r="A119" t="str">
            <v>AS0PA0512083000</v>
          </cell>
          <cell r="B119" t="str">
            <v>AS0</v>
          </cell>
          <cell r="C119" t="str">
            <v>PA051208</v>
          </cell>
          <cell r="D119">
            <v>3000</v>
          </cell>
          <cell r="E119" t="str">
            <v/>
          </cell>
          <cell r="F119" t="str">
            <v>Reprog</v>
          </cell>
        </row>
        <row r="120">
          <cell r="A120" t="str">
            <v>AS0PA051208-30000</v>
          </cell>
          <cell r="B120" t="str">
            <v>AS0</v>
          </cell>
          <cell r="C120" t="str">
            <v>PA051208</v>
          </cell>
          <cell r="D120">
            <v>-30000</v>
          </cell>
          <cell r="E120" t="str">
            <v/>
          </cell>
          <cell r="F120" t="str">
            <v>Reprog</v>
          </cell>
        </row>
        <row r="121">
          <cell r="A121" t="str">
            <v>AS0PA08180830000</v>
          </cell>
          <cell r="B121" t="str">
            <v>AS0</v>
          </cell>
          <cell r="C121" t="str">
            <v>PA081808</v>
          </cell>
          <cell r="D121">
            <v>30000</v>
          </cell>
          <cell r="E121" t="str">
            <v/>
          </cell>
          <cell r="F121" t="str">
            <v>Reprog</v>
          </cell>
        </row>
        <row r="122">
          <cell r="A122" t="str">
            <v>AS0PA08180810810.5</v>
          </cell>
          <cell r="B122" t="str">
            <v>AS0</v>
          </cell>
          <cell r="C122" t="str">
            <v>PA081808</v>
          </cell>
          <cell r="D122">
            <v>10810.5</v>
          </cell>
          <cell r="E122" t="str">
            <v/>
          </cell>
          <cell r="F122" t="str">
            <v>Reprog</v>
          </cell>
        </row>
        <row r="123">
          <cell r="A123" t="str">
            <v>AS0PA081808-40810.5</v>
          </cell>
          <cell r="B123" t="str">
            <v>AS0</v>
          </cell>
          <cell r="C123" t="str">
            <v>PA081808</v>
          </cell>
          <cell r="D123">
            <v>-40810.5</v>
          </cell>
          <cell r="E123" t="str">
            <v/>
          </cell>
          <cell r="F123" t="str">
            <v>Reprog</v>
          </cell>
        </row>
        <row r="124">
          <cell r="A124" t="str">
            <v>AS0BA0920073723402.22</v>
          </cell>
          <cell r="B124" t="str">
            <v>AS0</v>
          </cell>
          <cell r="C124" t="str">
            <v>BA092007</v>
          </cell>
          <cell r="D124">
            <v>3723402.22</v>
          </cell>
          <cell r="E124" t="str">
            <v/>
          </cell>
          <cell r="F124" t="str">
            <v>Original</v>
          </cell>
        </row>
        <row r="125">
          <cell r="A125" t="str">
            <v>AS0BA092007820373.75</v>
          </cell>
          <cell r="B125" t="str">
            <v>AS0</v>
          </cell>
          <cell r="C125" t="str">
            <v>BA092007</v>
          </cell>
          <cell r="D125">
            <v>820373.75</v>
          </cell>
          <cell r="E125" t="str">
            <v/>
          </cell>
          <cell r="F125" t="str">
            <v>Original</v>
          </cell>
        </row>
        <row r="126">
          <cell r="A126" t="str">
            <v>AS0BA092007320585.15</v>
          </cell>
          <cell r="B126" t="str">
            <v>AS0</v>
          </cell>
          <cell r="C126" t="str">
            <v>BA092007</v>
          </cell>
          <cell r="D126">
            <v>320585.15</v>
          </cell>
          <cell r="E126" t="str">
            <v/>
          </cell>
          <cell r="F126" t="str">
            <v>Original</v>
          </cell>
        </row>
        <row r="127">
          <cell r="A127" t="str">
            <v>AS0BA09200714000</v>
          </cell>
          <cell r="B127" t="str">
            <v>AS0</v>
          </cell>
          <cell r="C127" t="str">
            <v>BA092007</v>
          </cell>
          <cell r="D127">
            <v>14000</v>
          </cell>
          <cell r="E127" t="str">
            <v/>
          </cell>
          <cell r="F127" t="str">
            <v>Original</v>
          </cell>
        </row>
        <row r="128">
          <cell r="A128" t="str">
            <v>AS0BJUP2AS0138901</v>
          </cell>
          <cell r="B128" t="str">
            <v>AS0</v>
          </cell>
          <cell r="C128" t="str">
            <v>BJUP2AS0</v>
          </cell>
          <cell r="D128">
            <v>138901</v>
          </cell>
          <cell r="E128" t="str">
            <v/>
          </cell>
          <cell r="F128" t="str">
            <v>WI Allocation</v>
          </cell>
        </row>
        <row r="129">
          <cell r="A129" t="str">
            <v>AT0PA8OFOS112000</v>
          </cell>
          <cell r="B129" t="str">
            <v>AT0</v>
          </cell>
          <cell r="C129" t="str">
            <v>PA8OFOS1</v>
          </cell>
          <cell r="D129">
            <v>12000</v>
          </cell>
          <cell r="E129" t="str">
            <v/>
          </cell>
          <cell r="F129" t="str">
            <v>Reprog</v>
          </cell>
        </row>
        <row r="130">
          <cell r="A130" t="str">
            <v>AT0PA8ORA01135000</v>
          </cell>
          <cell r="B130" t="str">
            <v>AT0</v>
          </cell>
          <cell r="C130" t="str">
            <v>PA8ORA01</v>
          </cell>
          <cell r="D130">
            <v>135000</v>
          </cell>
          <cell r="E130" t="str">
            <v/>
          </cell>
          <cell r="F130" t="str">
            <v>Reprog</v>
          </cell>
        </row>
        <row r="131">
          <cell r="A131" t="str">
            <v>AT0PA8OTR01-124841</v>
          </cell>
          <cell r="B131" t="str">
            <v>AT0</v>
          </cell>
          <cell r="C131" t="str">
            <v>PA8OTR01</v>
          </cell>
          <cell r="D131">
            <v>-124841</v>
          </cell>
          <cell r="E131" t="str">
            <v/>
          </cell>
          <cell r="F131" t="str">
            <v>Reprog</v>
          </cell>
        </row>
        <row r="132">
          <cell r="A132" t="str">
            <v>AT0PA8OTR01-50000</v>
          </cell>
          <cell r="B132" t="str">
            <v>AT0</v>
          </cell>
          <cell r="C132" t="str">
            <v>PA8OTR01</v>
          </cell>
          <cell r="D132">
            <v>-50000</v>
          </cell>
          <cell r="E132" t="str">
            <v/>
          </cell>
          <cell r="F132" t="str">
            <v>Reprog</v>
          </cell>
        </row>
        <row r="133">
          <cell r="A133" t="str">
            <v>AT0PA8OTR01174841</v>
          </cell>
          <cell r="B133" t="str">
            <v>AT0</v>
          </cell>
          <cell r="C133" t="str">
            <v>PA8OTR01</v>
          </cell>
          <cell r="D133">
            <v>174841</v>
          </cell>
          <cell r="E133" t="str">
            <v/>
          </cell>
          <cell r="F133" t="str">
            <v>Reprog</v>
          </cell>
        </row>
        <row r="134">
          <cell r="A134" t="str">
            <v>AT0PA8OFOS1-12000</v>
          </cell>
          <cell r="B134" t="str">
            <v>AT0</v>
          </cell>
          <cell r="C134" t="str">
            <v>PA8OFOS1</v>
          </cell>
          <cell r="D134">
            <v>-12000</v>
          </cell>
          <cell r="E134" t="str">
            <v/>
          </cell>
          <cell r="F134" t="str">
            <v>Reprog</v>
          </cell>
        </row>
        <row r="135">
          <cell r="A135" t="str">
            <v>AT0PA8ORA01-135000</v>
          </cell>
          <cell r="B135" t="str">
            <v>AT0</v>
          </cell>
          <cell r="C135" t="str">
            <v>PA8ORA01</v>
          </cell>
          <cell r="D135">
            <v>-135000</v>
          </cell>
          <cell r="E135" t="str">
            <v/>
          </cell>
          <cell r="F135" t="str">
            <v>Reprog</v>
          </cell>
        </row>
        <row r="136">
          <cell r="A136" t="str">
            <v>AT0PA8OFT01-32500</v>
          </cell>
          <cell r="B136" t="str">
            <v>AT0</v>
          </cell>
          <cell r="C136" t="str">
            <v>PA8OFT01</v>
          </cell>
          <cell r="D136">
            <v>-32500</v>
          </cell>
          <cell r="E136" t="str">
            <v/>
          </cell>
          <cell r="F136" t="str">
            <v>Reprog</v>
          </cell>
        </row>
        <row r="137">
          <cell r="A137" t="str">
            <v>AT0PA8OFT01-17500</v>
          </cell>
          <cell r="B137" t="str">
            <v>AT0</v>
          </cell>
          <cell r="C137" t="str">
            <v>PA8OFT01</v>
          </cell>
          <cell r="D137">
            <v>-17500</v>
          </cell>
          <cell r="E137" t="str">
            <v/>
          </cell>
          <cell r="F137" t="str">
            <v>Reprog</v>
          </cell>
        </row>
        <row r="138">
          <cell r="A138" t="str">
            <v>AT0PA8OFT01-110000</v>
          </cell>
          <cell r="B138" t="str">
            <v>AT0</v>
          </cell>
          <cell r="C138" t="str">
            <v>PA8OFT01</v>
          </cell>
          <cell r="D138">
            <v>-110000</v>
          </cell>
          <cell r="E138" t="str">
            <v/>
          </cell>
          <cell r="F138" t="str">
            <v>Reprog</v>
          </cell>
        </row>
        <row r="139">
          <cell r="A139" t="str">
            <v>AT0PA8OFT01800000</v>
          </cell>
          <cell r="B139" t="str">
            <v>AT0</v>
          </cell>
          <cell r="C139" t="str">
            <v>PA8OFT01</v>
          </cell>
          <cell r="D139">
            <v>800000</v>
          </cell>
          <cell r="E139" t="str">
            <v/>
          </cell>
          <cell r="F139" t="str">
            <v>Reprog</v>
          </cell>
        </row>
        <row r="140">
          <cell r="A140" t="str">
            <v>AT0PA8OFT01-750000</v>
          </cell>
          <cell r="B140" t="str">
            <v>AT0</v>
          </cell>
          <cell r="C140" t="str">
            <v>PA8OFT01</v>
          </cell>
          <cell r="D140">
            <v>-750000</v>
          </cell>
          <cell r="E140" t="str">
            <v/>
          </cell>
          <cell r="F140" t="str">
            <v>Reprog</v>
          </cell>
        </row>
        <row r="141">
          <cell r="A141" t="str">
            <v>AT0PA8OFT01110000</v>
          </cell>
          <cell r="B141" t="str">
            <v>AT0</v>
          </cell>
          <cell r="C141" t="str">
            <v>PA8OFT01</v>
          </cell>
          <cell r="D141">
            <v>110000</v>
          </cell>
          <cell r="E141" t="str">
            <v/>
          </cell>
          <cell r="F141" t="str">
            <v>Reprog</v>
          </cell>
        </row>
        <row r="142">
          <cell r="A142" t="str">
            <v>AT0PA8ORA1A-16000</v>
          </cell>
          <cell r="B142" t="str">
            <v>AT0</v>
          </cell>
          <cell r="C142" t="str">
            <v>PA8ORA1A</v>
          </cell>
          <cell r="D142">
            <v>-16000</v>
          </cell>
          <cell r="E142" t="str">
            <v/>
          </cell>
          <cell r="F142" t="str">
            <v>Reprog</v>
          </cell>
        </row>
        <row r="143">
          <cell r="A143" t="str">
            <v>AT0PA8ORA1A16000</v>
          </cell>
          <cell r="B143" t="str">
            <v>AT0</v>
          </cell>
          <cell r="C143" t="str">
            <v>PA8ORA1A</v>
          </cell>
          <cell r="D143">
            <v>16000</v>
          </cell>
          <cell r="E143" t="str">
            <v/>
          </cell>
          <cell r="F143" t="str">
            <v>Reprog</v>
          </cell>
        </row>
        <row r="144">
          <cell r="A144" t="str">
            <v>AT0PA8OTR1A-1000000</v>
          </cell>
          <cell r="B144" t="str">
            <v>AT0</v>
          </cell>
          <cell r="C144" t="str">
            <v>PA8OTR1A</v>
          </cell>
          <cell r="D144">
            <v>-1000000</v>
          </cell>
          <cell r="E144" t="str">
            <v/>
          </cell>
          <cell r="F144" t="str">
            <v>Reprog</v>
          </cell>
        </row>
        <row r="145">
          <cell r="A145" t="str">
            <v>AT0PA8OTR1A1000000</v>
          </cell>
          <cell r="B145" t="str">
            <v>AT0</v>
          </cell>
          <cell r="C145" t="str">
            <v>PA8OTR1A</v>
          </cell>
          <cell r="D145">
            <v>1000000</v>
          </cell>
          <cell r="E145" t="str">
            <v/>
          </cell>
          <cell r="F145" t="str">
            <v>Reprog</v>
          </cell>
        </row>
        <row r="146">
          <cell r="A146" t="str">
            <v>AT0PA8OTR03-350000</v>
          </cell>
          <cell r="B146" t="str">
            <v>AT0</v>
          </cell>
          <cell r="C146" t="str">
            <v>PA8OTR03</v>
          </cell>
          <cell r="D146">
            <v>-350000</v>
          </cell>
          <cell r="E146" t="str">
            <v/>
          </cell>
          <cell r="F146" t="str">
            <v>Reprog</v>
          </cell>
        </row>
        <row r="147">
          <cell r="A147" t="str">
            <v>AT0PA8OTR03350000</v>
          </cell>
          <cell r="B147" t="str">
            <v>AT0</v>
          </cell>
          <cell r="C147" t="str">
            <v>PA8OTR03</v>
          </cell>
          <cell r="D147">
            <v>350000</v>
          </cell>
          <cell r="E147" t="str">
            <v/>
          </cell>
          <cell r="F147" t="str">
            <v>Reprog</v>
          </cell>
        </row>
        <row r="148">
          <cell r="A148" t="str">
            <v>AT0PA8OTR3C-350000</v>
          </cell>
          <cell r="B148" t="str">
            <v>AT0</v>
          </cell>
          <cell r="C148" t="str">
            <v>PA8OTR3C</v>
          </cell>
          <cell r="D148">
            <v>-350000</v>
          </cell>
          <cell r="E148" t="str">
            <v/>
          </cell>
          <cell r="F148" t="str">
            <v>Error</v>
          </cell>
        </row>
        <row r="149">
          <cell r="A149" t="str">
            <v>AT0PA8OTR3C350000</v>
          </cell>
          <cell r="B149" t="str">
            <v>AT0</v>
          </cell>
          <cell r="C149" t="str">
            <v>PA8OTR3C</v>
          </cell>
          <cell r="D149">
            <v>350000</v>
          </cell>
          <cell r="E149" t="str">
            <v/>
          </cell>
          <cell r="F149" t="str">
            <v>Error</v>
          </cell>
        </row>
        <row r="150">
          <cell r="A150" t="str">
            <v>AT0PA8OMA01-250000</v>
          </cell>
          <cell r="B150" t="str">
            <v>AT0</v>
          </cell>
          <cell r="C150" t="str">
            <v>PA8OMA01</v>
          </cell>
          <cell r="D150">
            <v>-250000</v>
          </cell>
          <cell r="E150" t="str">
            <v/>
          </cell>
          <cell r="F150" t="str">
            <v>Reprog</v>
          </cell>
        </row>
        <row r="151">
          <cell r="A151" t="str">
            <v>AT0PA8OMA01281500</v>
          </cell>
          <cell r="B151" t="str">
            <v>AT0</v>
          </cell>
          <cell r="C151" t="str">
            <v>PA8OMA01</v>
          </cell>
          <cell r="D151">
            <v>281500</v>
          </cell>
          <cell r="E151" t="str">
            <v/>
          </cell>
          <cell r="F151" t="str">
            <v>Reprog</v>
          </cell>
        </row>
        <row r="152">
          <cell r="A152" t="str">
            <v>AT0PA8OTR02-1000000</v>
          </cell>
          <cell r="B152" t="str">
            <v>AT0</v>
          </cell>
          <cell r="C152" t="str">
            <v>PA8OTR02</v>
          </cell>
          <cell r="D152">
            <v>-1000000</v>
          </cell>
          <cell r="E152" t="str">
            <v/>
          </cell>
          <cell r="F152" t="str">
            <v>Reprog</v>
          </cell>
        </row>
        <row r="153">
          <cell r="A153" t="str">
            <v>AT0PA8OTR021000000</v>
          </cell>
          <cell r="B153" t="str">
            <v>AT0</v>
          </cell>
          <cell r="C153" t="str">
            <v>PA8OTR02</v>
          </cell>
          <cell r="D153">
            <v>1000000</v>
          </cell>
          <cell r="E153" t="str">
            <v/>
          </cell>
          <cell r="F153" t="str">
            <v>Reprog</v>
          </cell>
        </row>
        <row r="154">
          <cell r="A154" t="str">
            <v>AT0PA8OMA01-31500</v>
          </cell>
          <cell r="B154" t="str">
            <v>AT0</v>
          </cell>
          <cell r="C154" t="str">
            <v>PA8OMA01</v>
          </cell>
          <cell r="D154">
            <v>-31500</v>
          </cell>
          <cell r="E154" t="str">
            <v/>
          </cell>
          <cell r="F154" t="str">
            <v>Reprog</v>
          </cell>
        </row>
        <row r="155">
          <cell r="A155" t="str">
            <v>AT0PA8BNKFS1000000</v>
          </cell>
          <cell r="B155" t="str">
            <v>AT0</v>
          </cell>
          <cell r="C155" t="str">
            <v>PA8BNKFS</v>
          </cell>
          <cell r="D155">
            <v>1000000</v>
          </cell>
          <cell r="E155" t="str">
            <v/>
          </cell>
          <cell r="F155" t="str">
            <v>Reprog</v>
          </cell>
        </row>
        <row r="156">
          <cell r="A156" t="str">
            <v>AT0PA8PENS110000</v>
          </cell>
          <cell r="B156" t="str">
            <v>AT0</v>
          </cell>
          <cell r="C156" t="str">
            <v>PA8PENS1</v>
          </cell>
          <cell r="D156">
            <v>10000</v>
          </cell>
          <cell r="E156" t="str">
            <v/>
          </cell>
          <cell r="F156" t="str">
            <v>Reprog</v>
          </cell>
        </row>
        <row r="157">
          <cell r="A157" t="str">
            <v>AT0PA8PENS1-60000</v>
          </cell>
          <cell r="B157" t="str">
            <v>AT0</v>
          </cell>
          <cell r="C157" t="str">
            <v>PA8PENS1</v>
          </cell>
          <cell r="D157">
            <v>-60000</v>
          </cell>
          <cell r="E157" t="str">
            <v/>
          </cell>
          <cell r="F157" t="str">
            <v>Reprog</v>
          </cell>
        </row>
        <row r="158">
          <cell r="A158" t="str">
            <v>AT0PA8PENS150000</v>
          </cell>
          <cell r="B158" t="str">
            <v>AT0</v>
          </cell>
          <cell r="C158" t="str">
            <v>PA8PENS1</v>
          </cell>
          <cell r="D158">
            <v>50000</v>
          </cell>
          <cell r="E158" t="str">
            <v/>
          </cell>
          <cell r="F158" t="str">
            <v>Reprog</v>
          </cell>
        </row>
        <row r="159">
          <cell r="A159" t="str">
            <v>AT0PA8BNKFS-1000000</v>
          </cell>
          <cell r="B159" t="str">
            <v>AT0</v>
          </cell>
          <cell r="C159" t="str">
            <v>PA8BNKFS</v>
          </cell>
          <cell r="D159">
            <v>-1000000</v>
          </cell>
          <cell r="E159" t="str">
            <v/>
          </cell>
          <cell r="F159" t="str">
            <v>Reprog</v>
          </cell>
        </row>
        <row r="160">
          <cell r="A160" t="str">
            <v>AT0BA09200770968013.88</v>
          </cell>
          <cell r="B160" t="str">
            <v>AT0</v>
          </cell>
          <cell r="C160" t="str">
            <v>BA092007</v>
          </cell>
          <cell r="D160">
            <v>70968013.88</v>
          </cell>
          <cell r="E160" t="str">
            <v/>
          </cell>
          <cell r="F160" t="str">
            <v>Original</v>
          </cell>
        </row>
        <row r="161">
          <cell r="A161" t="str">
            <v>AT0BA09200737535676.41</v>
          </cell>
          <cell r="B161" t="str">
            <v>AT0</v>
          </cell>
          <cell r="C161" t="str">
            <v>BA092007</v>
          </cell>
          <cell r="D161">
            <v>37535676.41</v>
          </cell>
          <cell r="E161" t="str">
            <v/>
          </cell>
          <cell r="F161" t="str">
            <v>Original</v>
          </cell>
        </row>
        <row r="162">
          <cell r="A162" t="str">
            <v>AT0BA0920073397852.71</v>
          </cell>
          <cell r="B162" t="str">
            <v>AT0</v>
          </cell>
          <cell r="C162" t="str">
            <v>BA092007</v>
          </cell>
          <cell r="D162">
            <v>3397852.71</v>
          </cell>
          <cell r="E162" t="str">
            <v/>
          </cell>
          <cell r="F162" t="str">
            <v>Original</v>
          </cell>
        </row>
        <row r="163">
          <cell r="A163" t="str">
            <v>AT0BA09200754500</v>
          </cell>
          <cell r="B163" t="str">
            <v>AT0</v>
          </cell>
          <cell r="C163" t="str">
            <v>BA092007</v>
          </cell>
          <cell r="D163">
            <v>54500</v>
          </cell>
          <cell r="E163" t="str">
            <v/>
          </cell>
          <cell r="F163" t="str">
            <v>Original</v>
          </cell>
        </row>
        <row r="164">
          <cell r="A164" t="str">
            <v>AT0BA092007320000</v>
          </cell>
          <cell r="B164" t="str">
            <v>AT0</v>
          </cell>
          <cell r="C164" t="str">
            <v>BA092007</v>
          </cell>
          <cell r="D164">
            <v>320000</v>
          </cell>
          <cell r="E164" t="str">
            <v/>
          </cell>
          <cell r="F164" t="str">
            <v>Original</v>
          </cell>
        </row>
        <row r="165">
          <cell r="A165" t="str">
            <v>AT0BA09200730000</v>
          </cell>
          <cell r="B165" t="str">
            <v>AT0</v>
          </cell>
          <cell r="C165" t="str">
            <v>BA092007</v>
          </cell>
          <cell r="D165">
            <v>30000</v>
          </cell>
          <cell r="E165" t="str">
            <v/>
          </cell>
          <cell r="F165" t="str">
            <v>Original</v>
          </cell>
        </row>
        <row r="166">
          <cell r="A166" t="str">
            <v>AT0BA092007726530</v>
          </cell>
          <cell r="B166" t="str">
            <v>AT0</v>
          </cell>
          <cell r="C166" t="str">
            <v>BA092007</v>
          </cell>
          <cell r="D166">
            <v>726530</v>
          </cell>
          <cell r="E166" t="str">
            <v/>
          </cell>
          <cell r="F166" t="str">
            <v>Original</v>
          </cell>
        </row>
        <row r="167">
          <cell r="A167" t="str">
            <v>AT0BA092007323470</v>
          </cell>
          <cell r="B167" t="str">
            <v>AT0</v>
          </cell>
          <cell r="C167" t="str">
            <v>BA092007</v>
          </cell>
          <cell r="D167">
            <v>323470</v>
          </cell>
          <cell r="E167" t="str">
            <v/>
          </cell>
          <cell r="F167" t="str">
            <v>Original</v>
          </cell>
        </row>
        <row r="168">
          <cell r="A168" t="str">
            <v>AT0BA092007166084</v>
          </cell>
          <cell r="B168" t="str">
            <v>AT0</v>
          </cell>
          <cell r="C168" t="str">
            <v>BA092007</v>
          </cell>
          <cell r="D168">
            <v>166084</v>
          </cell>
          <cell r="E168" t="str">
            <v/>
          </cell>
          <cell r="F168" t="str">
            <v>Original</v>
          </cell>
        </row>
        <row r="169">
          <cell r="A169" t="str">
            <v>AT0BA092007483916</v>
          </cell>
          <cell r="B169" t="str">
            <v>AT0</v>
          </cell>
          <cell r="C169" t="str">
            <v>BA092007</v>
          </cell>
          <cell r="D169">
            <v>483916</v>
          </cell>
          <cell r="E169" t="str">
            <v/>
          </cell>
          <cell r="F169" t="str">
            <v>Original</v>
          </cell>
        </row>
        <row r="170">
          <cell r="A170" t="str">
            <v>AT0BA0920072668454</v>
          </cell>
          <cell r="B170" t="str">
            <v>AT0</v>
          </cell>
          <cell r="C170" t="str">
            <v>BA092007</v>
          </cell>
          <cell r="D170">
            <v>2668454</v>
          </cell>
          <cell r="E170" t="str">
            <v/>
          </cell>
          <cell r="F170" t="str">
            <v>Original</v>
          </cell>
        </row>
        <row r="171">
          <cell r="A171" t="str">
            <v>AT0BA09200780000</v>
          </cell>
          <cell r="B171" t="str">
            <v>AT0</v>
          </cell>
          <cell r="C171" t="str">
            <v>BA092007</v>
          </cell>
          <cell r="D171">
            <v>80000</v>
          </cell>
          <cell r="E171" t="str">
            <v/>
          </cell>
          <cell r="F171" t="str">
            <v>Original</v>
          </cell>
        </row>
        <row r="172">
          <cell r="A172" t="str">
            <v>AT0BA0920074600000</v>
          </cell>
          <cell r="B172" t="str">
            <v>AT0</v>
          </cell>
          <cell r="C172" t="str">
            <v>BA092007</v>
          </cell>
          <cell r="D172">
            <v>4600000</v>
          </cell>
          <cell r="E172" t="str">
            <v/>
          </cell>
          <cell r="F172" t="str">
            <v>Original</v>
          </cell>
        </row>
        <row r="173">
          <cell r="A173" t="str">
            <v>AT0BA09200717000000</v>
          </cell>
          <cell r="B173" t="str">
            <v>AT0</v>
          </cell>
          <cell r="C173" t="str">
            <v>BA092007</v>
          </cell>
          <cell r="D173">
            <v>17000000</v>
          </cell>
          <cell r="E173" t="str">
            <v/>
          </cell>
          <cell r="F173" t="str">
            <v>Original</v>
          </cell>
        </row>
        <row r="174">
          <cell r="A174" t="str">
            <v>AT0BA092007513007.03</v>
          </cell>
          <cell r="B174" t="str">
            <v>AT0</v>
          </cell>
          <cell r="C174" t="str">
            <v>BA092007</v>
          </cell>
          <cell r="D174">
            <v>513007.03</v>
          </cell>
          <cell r="E174" t="str">
            <v/>
          </cell>
          <cell r="F174" t="str">
            <v>Original</v>
          </cell>
        </row>
        <row r="175">
          <cell r="A175" t="str">
            <v>AT0BA0920072986992.97</v>
          </cell>
          <cell r="B175" t="str">
            <v>AT0</v>
          </cell>
          <cell r="C175" t="str">
            <v>BA092007</v>
          </cell>
          <cell r="D175">
            <v>2986992.97</v>
          </cell>
          <cell r="E175" t="str">
            <v/>
          </cell>
          <cell r="F175" t="str">
            <v>Original</v>
          </cell>
        </row>
        <row r="176">
          <cell r="A176" t="str">
            <v>AT0BA09200740000</v>
          </cell>
          <cell r="B176" t="str">
            <v>AT0</v>
          </cell>
          <cell r="C176" t="str">
            <v>BA092007</v>
          </cell>
          <cell r="D176">
            <v>40000</v>
          </cell>
          <cell r="E176" t="str">
            <v/>
          </cell>
          <cell r="F176" t="str">
            <v>Original</v>
          </cell>
        </row>
        <row r="177">
          <cell r="A177" t="str">
            <v>AT0BA0920074010999.01</v>
          </cell>
          <cell r="B177" t="str">
            <v>AT0</v>
          </cell>
          <cell r="C177" t="str">
            <v>BA092007</v>
          </cell>
          <cell r="D177">
            <v>4010999.01</v>
          </cell>
          <cell r="E177" t="str">
            <v/>
          </cell>
          <cell r="F177" t="str">
            <v>Original</v>
          </cell>
        </row>
        <row r="178">
          <cell r="A178" t="str">
            <v>AT0BA092007989000</v>
          </cell>
          <cell r="B178" t="str">
            <v>AT0</v>
          </cell>
          <cell r="C178" t="str">
            <v>BA092007</v>
          </cell>
          <cell r="D178">
            <v>989000</v>
          </cell>
          <cell r="E178" t="str">
            <v/>
          </cell>
          <cell r="F178" t="str">
            <v>Original</v>
          </cell>
        </row>
        <row r="179">
          <cell r="A179" t="str">
            <v>AT0BA0920071074108</v>
          </cell>
          <cell r="B179" t="str">
            <v>AT0</v>
          </cell>
          <cell r="C179" t="str">
            <v>BA092007</v>
          </cell>
          <cell r="D179">
            <v>1074108</v>
          </cell>
          <cell r="E179" t="str">
            <v/>
          </cell>
          <cell r="F179" t="str">
            <v>Original</v>
          </cell>
        </row>
        <row r="180">
          <cell r="A180" t="str">
            <v>AT0BJRE7132-2500000</v>
          </cell>
          <cell r="B180" t="str">
            <v>AT0</v>
          </cell>
          <cell r="C180" t="str">
            <v>BJRE7132</v>
          </cell>
          <cell r="D180">
            <v>-2500000</v>
          </cell>
          <cell r="E180" t="str">
            <v>17-132</v>
          </cell>
          <cell r="F180" t="str">
            <v>Reprog C</v>
          </cell>
        </row>
        <row r="181">
          <cell r="A181" t="str">
            <v>AT0BJUP2AT01520000</v>
          </cell>
          <cell r="B181" t="str">
            <v>AT0</v>
          </cell>
          <cell r="C181" t="str">
            <v>BJUP2AT0</v>
          </cell>
          <cell r="D181">
            <v>1520000</v>
          </cell>
          <cell r="E181" t="str">
            <v/>
          </cell>
          <cell r="F181" t="str">
            <v>WI Allocation</v>
          </cell>
        </row>
        <row r="182">
          <cell r="A182" t="str">
            <v>AT0BJRE7153-981420</v>
          </cell>
          <cell r="B182" t="str">
            <v>AT0</v>
          </cell>
          <cell r="C182" t="str">
            <v>BJRE7153</v>
          </cell>
          <cell r="D182">
            <v>-981420</v>
          </cell>
          <cell r="E182" t="str">
            <v>17-153</v>
          </cell>
          <cell r="F182" t="str">
            <v>Reprog C</v>
          </cell>
        </row>
        <row r="183">
          <cell r="A183" t="str">
            <v>AT0BJRE7153-4504620.47</v>
          </cell>
          <cell r="B183" t="str">
            <v>AT0</v>
          </cell>
          <cell r="C183" t="str">
            <v>BJRE7153</v>
          </cell>
          <cell r="D183">
            <v>-4504620.47</v>
          </cell>
          <cell r="E183" t="str">
            <v>17-153</v>
          </cell>
          <cell r="F183" t="str">
            <v>Reprog C</v>
          </cell>
        </row>
        <row r="184">
          <cell r="A184" t="str">
            <v>AT0BJRE7157-138709.03</v>
          </cell>
          <cell r="B184" t="str">
            <v>AT0</v>
          </cell>
          <cell r="C184" t="str">
            <v>BJRE7157</v>
          </cell>
          <cell r="D184">
            <v>-138709.03</v>
          </cell>
          <cell r="E184" t="str">
            <v>17-157</v>
          </cell>
          <cell r="F184" t="str">
            <v>Reprog C</v>
          </cell>
        </row>
        <row r="185">
          <cell r="A185" t="str">
            <v>BA0BA0920072287853.22</v>
          </cell>
          <cell r="B185" t="str">
            <v>BA0</v>
          </cell>
          <cell r="C185" t="str">
            <v>BA092007</v>
          </cell>
          <cell r="D185">
            <v>2287853.22</v>
          </cell>
          <cell r="E185" t="str">
            <v/>
          </cell>
          <cell r="F185" t="str">
            <v>Original</v>
          </cell>
        </row>
        <row r="186">
          <cell r="A186" t="str">
            <v>BA0BA092007990335.62</v>
          </cell>
          <cell r="B186" t="str">
            <v>BA0</v>
          </cell>
          <cell r="C186" t="str">
            <v>BA092007</v>
          </cell>
          <cell r="D186">
            <v>990335.62</v>
          </cell>
          <cell r="E186" t="str">
            <v/>
          </cell>
          <cell r="F186" t="str">
            <v>Original</v>
          </cell>
        </row>
        <row r="187">
          <cell r="A187" t="str">
            <v>BA0BA092007111072.06</v>
          </cell>
          <cell r="B187" t="str">
            <v>BA0</v>
          </cell>
          <cell r="C187" t="str">
            <v>BA092007</v>
          </cell>
          <cell r="D187">
            <v>111072.06</v>
          </cell>
          <cell r="E187" t="str">
            <v/>
          </cell>
          <cell r="F187" t="str">
            <v>Original</v>
          </cell>
        </row>
        <row r="188">
          <cell r="A188" t="str">
            <v>BA0BA092007303928</v>
          </cell>
          <cell r="B188" t="str">
            <v>BA0</v>
          </cell>
          <cell r="C188" t="str">
            <v>BA092007</v>
          </cell>
          <cell r="D188">
            <v>303928</v>
          </cell>
          <cell r="E188" t="str">
            <v/>
          </cell>
          <cell r="F188" t="str">
            <v>Original</v>
          </cell>
        </row>
        <row r="189">
          <cell r="A189" t="str">
            <v>BA0BA09200761085</v>
          </cell>
          <cell r="B189" t="str">
            <v>BA0</v>
          </cell>
          <cell r="C189" t="str">
            <v>BA092007</v>
          </cell>
          <cell r="D189">
            <v>61085</v>
          </cell>
          <cell r="E189" t="str">
            <v/>
          </cell>
          <cell r="F189" t="str">
            <v>Original</v>
          </cell>
        </row>
        <row r="190">
          <cell r="A190" t="str">
            <v>BA0BA0920071452.41</v>
          </cell>
          <cell r="B190" t="str">
            <v>BA0</v>
          </cell>
          <cell r="C190" t="str">
            <v>BA092007</v>
          </cell>
          <cell r="D190">
            <v>1452.41</v>
          </cell>
          <cell r="E190" t="str">
            <v/>
          </cell>
          <cell r="F190" t="str">
            <v>Original</v>
          </cell>
        </row>
        <row r="191">
          <cell r="A191" t="str">
            <v>BA0BJRE7142-200000</v>
          </cell>
          <cell r="B191" t="str">
            <v>BA0</v>
          </cell>
          <cell r="C191" t="str">
            <v>BJRE7142</v>
          </cell>
          <cell r="D191">
            <v>-200000</v>
          </cell>
          <cell r="E191" t="str">
            <v>17-142</v>
          </cell>
          <cell r="F191" t="str">
            <v>Reprog C</v>
          </cell>
        </row>
        <row r="192">
          <cell r="A192" t="str">
            <v>BA0PADOTOBA144000</v>
          </cell>
          <cell r="B192" t="str">
            <v>BA0</v>
          </cell>
          <cell r="C192" t="str">
            <v>PADOTOBA</v>
          </cell>
          <cell r="D192">
            <v>144000</v>
          </cell>
          <cell r="E192" t="str">
            <v/>
          </cell>
          <cell r="F192" t="str">
            <v>Nondeptl Allocation</v>
          </cell>
        </row>
        <row r="193">
          <cell r="A193" t="str">
            <v>BA0PA091900-25000</v>
          </cell>
          <cell r="B193" t="str">
            <v>BA0</v>
          </cell>
          <cell r="C193" t="str">
            <v>PA091900</v>
          </cell>
          <cell r="D193">
            <v>-25000</v>
          </cell>
          <cell r="E193" t="str">
            <v/>
          </cell>
          <cell r="F193" t="str">
            <v>Reprog</v>
          </cell>
        </row>
        <row r="194">
          <cell r="A194" t="str">
            <v>BA0PA09190025000</v>
          </cell>
          <cell r="B194" t="str">
            <v>BA0</v>
          </cell>
          <cell r="C194" t="str">
            <v>PA091900</v>
          </cell>
          <cell r="D194">
            <v>25000</v>
          </cell>
          <cell r="E194" t="str">
            <v/>
          </cell>
          <cell r="F194" t="str">
            <v>Reprog</v>
          </cell>
        </row>
        <row r="195">
          <cell r="A195" t="str">
            <v>BA0PA091988-180945</v>
          </cell>
          <cell r="B195" t="str">
            <v>BA0</v>
          </cell>
          <cell r="C195" t="str">
            <v>PA091988</v>
          </cell>
          <cell r="D195">
            <v>-180945</v>
          </cell>
          <cell r="E195" t="str">
            <v/>
          </cell>
          <cell r="F195" t="str">
            <v>Reprog</v>
          </cell>
        </row>
        <row r="196">
          <cell r="A196" t="str">
            <v>BA0PA09198880945</v>
          </cell>
          <cell r="B196" t="str">
            <v>BA0</v>
          </cell>
          <cell r="C196" t="str">
            <v>PA091988</v>
          </cell>
          <cell r="D196">
            <v>80945</v>
          </cell>
          <cell r="E196" t="str">
            <v/>
          </cell>
          <cell r="F196" t="str">
            <v>Reprog</v>
          </cell>
        </row>
        <row r="197">
          <cell r="A197" t="str">
            <v>BA0PA091988100000</v>
          </cell>
          <cell r="B197" t="str">
            <v>BA0</v>
          </cell>
          <cell r="C197" t="str">
            <v>PA091988</v>
          </cell>
          <cell r="D197">
            <v>100000</v>
          </cell>
          <cell r="E197" t="str">
            <v/>
          </cell>
          <cell r="F197" t="str">
            <v>Reprog</v>
          </cell>
        </row>
        <row r="198">
          <cell r="A198" t="str">
            <v>BD0BA0920075938968.99</v>
          </cell>
          <cell r="B198" t="str">
            <v>BD0</v>
          </cell>
          <cell r="C198" t="str">
            <v>BA092007</v>
          </cell>
          <cell r="D198">
            <v>5938968.99</v>
          </cell>
          <cell r="E198" t="str">
            <v/>
          </cell>
          <cell r="F198" t="str">
            <v>Original</v>
          </cell>
        </row>
        <row r="199">
          <cell r="A199" t="str">
            <v>BD0BA0920071633810.01</v>
          </cell>
          <cell r="B199" t="str">
            <v>BD0</v>
          </cell>
          <cell r="C199" t="str">
            <v>BA092007</v>
          </cell>
          <cell r="D199">
            <v>1633810.01</v>
          </cell>
          <cell r="E199" t="str">
            <v/>
          </cell>
          <cell r="F199" t="str">
            <v>Original</v>
          </cell>
        </row>
        <row r="200">
          <cell r="A200" t="str">
            <v>BD0BA0920071187500</v>
          </cell>
          <cell r="B200" t="str">
            <v>BD0</v>
          </cell>
          <cell r="C200" t="str">
            <v>BA092007</v>
          </cell>
          <cell r="D200">
            <v>1187500</v>
          </cell>
          <cell r="E200" t="str">
            <v/>
          </cell>
          <cell r="F200" t="str">
            <v>Original</v>
          </cell>
        </row>
        <row r="201">
          <cell r="A201" t="str">
            <v>BD0BA09200715000</v>
          </cell>
          <cell r="B201" t="str">
            <v>BD0</v>
          </cell>
          <cell r="C201" t="str">
            <v>BA092007</v>
          </cell>
          <cell r="D201">
            <v>15000</v>
          </cell>
          <cell r="E201" t="str">
            <v/>
          </cell>
          <cell r="F201" t="str">
            <v>Original</v>
          </cell>
        </row>
        <row r="202">
          <cell r="A202" t="str">
            <v>BD0BJSUPL01300000</v>
          </cell>
          <cell r="B202" t="str">
            <v>BD0</v>
          </cell>
          <cell r="C202" t="str">
            <v>BJSUPL01</v>
          </cell>
          <cell r="D202">
            <v>300000</v>
          </cell>
          <cell r="E202" t="str">
            <v/>
          </cell>
          <cell r="F202" t="str">
            <v>Suppl Approp Bill 17-446</v>
          </cell>
        </row>
        <row r="203">
          <cell r="A203" t="str">
            <v>BD0BJRE712025000</v>
          </cell>
          <cell r="B203" t="str">
            <v>BD0</v>
          </cell>
          <cell r="C203" t="str">
            <v>BJRE7120</v>
          </cell>
          <cell r="D203">
            <v>25000</v>
          </cell>
          <cell r="E203" t="str">
            <v>17-120</v>
          </cell>
          <cell r="F203" t="str">
            <v>Reprog C</v>
          </cell>
        </row>
        <row r="204">
          <cell r="A204" t="str">
            <v>BD0BJRE7150-250000</v>
          </cell>
          <cell r="B204" t="str">
            <v>BD0</v>
          </cell>
          <cell r="C204" t="str">
            <v>BJRE7150</v>
          </cell>
          <cell r="D204">
            <v>-250000</v>
          </cell>
          <cell r="E204" t="str">
            <v>17-150</v>
          </cell>
          <cell r="F204" t="str">
            <v>Reprog C</v>
          </cell>
        </row>
        <row r="205">
          <cell r="A205" t="str">
            <v>BD0BJRE7150-60000</v>
          </cell>
          <cell r="B205" t="str">
            <v>BD0</v>
          </cell>
          <cell r="C205" t="str">
            <v>BJRE7150</v>
          </cell>
          <cell r="D205">
            <v>-60000</v>
          </cell>
          <cell r="E205" t="str">
            <v>17-150</v>
          </cell>
          <cell r="F205" t="str">
            <v>Reprog C</v>
          </cell>
        </row>
        <row r="206">
          <cell r="A206" t="str">
            <v>BD0PA093008-32000</v>
          </cell>
          <cell r="B206" t="str">
            <v>BD0</v>
          </cell>
          <cell r="C206" t="str">
            <v>PA093008</v>
          </cell>
          <cell r="D206">
            <v>-32000</v>
          </cell>
          <cell r="E206" t="str">
            <v/>
          </cell>
          <cell r="F206" t="str">
            <v>Reprog</v>
          </cell>
        </row>
        <row r="207">
          <cell r="A207" t="str">
            <v>BD0PA09300832000</v>
          </cell>
          <cell r="B207" t="str">
            <v>BD0</v>
          </cell>
          <cell r="C207" t="str">
            <v>PA093008</v>
          </cell>
          <cell r="D207">
            <v>32000</v>
          </cell>
          <cell r="E207" t="str">
            <v/>
          </cell>
          <cell r="F207" t="str">
            <v>Reprog</v>
          </cell>
        </row>
        <row r="208">
          <cell r="A208" t="str">
            <v>BE0BA0920079250562</v>
          </cell>
          <cell r="B208" t="str">
            <v>BE0</v>
          </cell>
          <cell r="C208" t="str">
            <v>BA092007</v>
          </cell>
          <cell r="D208">
            <v>9250562</v>
          </cell>
          <cell r="E208" t="str">
            <v/>
          </cell>
          <cell r="F208" t="str">
            <v>Original</v>
          </cell>
        </row>
        <row r="209">
          <cell r="A209" t="str">
            <v>BE0BA092007305866.59</v>
          </cell>
          <cell r="B209" t="str">
            <v>BE0</v>
          </cell>
          <cell r="C209" t="str">
            <v>BA092007</v>
          </cell>
          <cell r="D209">
            <v>305866.59</v>
          </cell>
          <cell r="E209" t="str">
            <v/>
          </cell>
          <cell r="F209" t="str">
            <v>Original</v>
          </cell>
        </row>
        <row r="210">
          <cell r="A210" t="str">
            <v>BE0BA09200778800</v>
          </cell>
          <cell r="B210" t="str">
            <v>BE0</v>
          </cell>
          <cell r="C210" t="str">
            <v>BA092007</v>
          </cell>
          <cell r="D210">
            <v>78800</v>
          </cell>
          <cell r="E210" t="str">
            <v/>
          </cell>
          <cell r="F210" t="str">
            <v>Original</v>
          </cell>
        </row>
        <row r="211">
          <cell r="A211" t="str">
            <v>BE0BA092007116687.41</v>
          </cell>
          <cell r="B211" t="str">
            <v>BE0</v>
          </cell>
          <cell r="C211" t="str">
            <v>BA092007</v>
          </cell>
          <cell r="D211">
            <v>116687.41</v>
          </cell>
          <cell r="E211" t="str">
            <v/>
          </cell>
          <cell r="F211" t="str">
            <v>Original</v>
          </cell>
        </row>
        <row r="212">
          <cell r="A212" t="str">
            <v>BE0BA09200758100</v>
          </cell>
          <cell r="B212" t="str">
            <v>BE0</v>
          </cell>
          <cell r="C212" t="str">
            <v>BA092007</v>
          </cell>
          <cell r="D212">
            <v>58100</v>
          </cell>
          <cell r="E212" t="str">
            <v/>
          </cell>
          <cell r="F212" t="str">
            <v>Original</v>
          </cell>
        </row>
        <row r="213">
          <cell r="A213" t="str">
            <v>BE0BJRE7140-100000</v>
          </cell>
          <cell r="B213" t="str">
            <v>BE0</v>
          </cell>
          <cell r="C213" t="str">
            <v>BJRE7140</v>
          </cell>
          <cell r="D213">
            <v>-100000</v>
          </cell>
          <cell r="E213" t="str">
            <v>17-140</v>
          </cell>
          <cell r="F213" t="str">
            <v>Reprog C</v>
          </cell>
        </row>
        <row r="214">
          <cell r="A214" t="str">
            <v>BG0BA09200730280000</v>
          </cell>
          <cell r="B214" t="str">
            <v>BG0</v>
          </cell>
          <cell r="C214" t="str">
            <v>BA092007</v>
          </cell>
          <cell r="D214">
            <v>30280000</v>
          </cell>
          <cell r="E214" t="str">
            <v/>
          </cell>
          <cell r="F214" t="str">
            <v>Original</v>
          </cell>
        </row>
        <row r="215">
          <cell r="A215" t="str">
            <v>BG0BJRSVBG010412000</v>
          </cell>
          <cell r="B215" t="str">
            <v>BG0</v>
          </cell>
          <cell r="C215" t="str">
            <v>BJRSVBG0</v>
          </cell>
          <cell r="D215">
            <v>10412000</v>
          </cell>
          <cell r="E215" t="str">
            <v/>
          </cell>
          <cell r="F215" t="str">
            <v>PY Budget Reserve</v>
          </cell>
        </row>
        <row r="216">
          <cell r="A216" t="str">
            <v>BG0BJDISCRY-4404517.67</v>
          </cell>
          <cell r="B216" t="str">
            <v>BG0</v>
          </cell>
          <cell r="C216" t="str">
            <v>BJDISCRY</v>
          </cell>
          <cell r="D216">
            <v>-4404517.67</v>
          </cell>
          <cell r="E216" t="str">
            <v/>
          </cell>
          <cell r="F216" t="str">
            <v>Carry Fwd to Future Years</v>
          </cell>
        </row>
        <row r="217">
          <cell r="A217" t="str">
            <v>BG0BJDISCRY-8067551.52</v>
          </cell>
          <cell r="B217" t="str">
            <v>BG0</v>
          </cell>
          <cell r="C217" t="str">
            <v>BJDISCRY</v>
          </cell>
          <cell r="D217">
            <v>-8067551.52</v>
          </cell>
          <cell r="E217" t="str">
            <v/>
          </cell>
          <cell r="F217" t="str">
            <v>Carry Fwd to Future Years</v>
          </cell>
        </row>
        <row r="218">
          <cell r="A218" t="str">
            <v>BH0BA0920075800000</v>
          </cell>
          <cell r="B218" t="str">
            <v>BH0</v>
          </cell>
          <cell r="C218" t="str">
            <v>BA092007</v>
          </cell>
          <cell r="D218">
            <v>5800000</v>
          </cell>
          <cell r="E218" t="str">
            <v/>
          </cell>
          <cell r="F218" t="str">
            <v>Original</v>
          </cell>
        </row>
        <row r="219">
          <cell r="A219" t="str">
            <v>BH0BJRE7175659076</v>
          </cell>
          <cell r="B219" t="str">
            <v>BH0</v>
          </cell>
          <cell r="C219" t="str">
            <v>BJRE7175</v>
          </cell>
          <cell r="D219">
            <v>659076</v>
          </cell>
          <cell r="E219" t="str">
            <v>17-175</v>
          </cell>
          <cell r="F219" t="str">
            <v>Reprog C</v>
          </cell>
        </row>
        <row r="220">
          <cell r="A220" t="str">
            <v>BJ0BA0920071783510.49</v>
          </cell>
          <cell r="B220" t="str">
            <v>BJ0</v>
          </cell>
          <cell r="C220" t="str">
            <v>BA092007</v>
          </cell>
          <cell r="D220">
            <v>1783510.49</v>
          </cell>
          <cell r="E220" t="str">
            <v/>
          </cell>
          <cell r="F220" t="str">
            <v>Original</v>
          </cell>
        </row>
        <row r="221">
          <cell r="A221" t="str">
            <v>BJ0BA0920071347388.57</v>
          </cell>
          <cell r="B221" t="str">
            <v>BJ0</v>
          </cell>
          <cell r="C221" t="str">
            <v>BA092007</v>
          </cell>
          <cell r="D221">
            <v>1347388.57</v>
          </cell>
          <cell r="E221" t="str">
            <v/>
          </cell>
          <cell r="F221" t="str">
            <v>Original</v>
          </cell>
        </row>
        <row r="222">
          <cell r="A222" t="str">
            <v>BJ0BA09200718938</v>
          </cell>
          <cell r="B222" t="str">
            <v>BJ0</v>
          </cell>
          <cell r="C222" t="str">
            <v>BA092007</v>
          </cell>
          <cell r="D222">
            <v>18938</v>
          </cell>
          <cell r="E222" t="str">
            <v/>
          </cell>
          <cell r="F222" t="str">
            <v>Original</v>
          </cell>
        </row>
        <row r="223">
          <cell r="A223" t="str">
            <v>BJ0PA093808105050.26</v>
          </cell>
          <cell r="B223" t="str">
            <v>BJ0</v>
          </cell>
          <cell r="C223" t="str">
            <v>PA093808</v>
          </cell>
          <cell r="D223">
            <v>105050.26</v>
          </cell>
          <cell r="E223" t="str">
            <v/>
          </cell>
          <cell r="F223" t="str">
            <v>Reprog</v>
          </cell>
        </row>
        <row r="224">
          <cell r="A224" t="str">
            <v>BJ0PA093808-56955.26</v>
          </cell>
          <cell r="B224" t="str">
            <v>BJ0</v>
          </cell>
          <cell r="C224" t="str">
            <v>PA093808</v>
          </cell>
          <cell r="D224">
            <v>-56955.26</v>
          </cell>
          <cell r="E224" t="str">
            <v/>
          </cell>
          <cell r="F224" t="str">
            <v>Reprog</v>
          </cell>
        </row>
        <row r="225">
          <cell r="A225" t="str">
            <v>BJ0PA093808-48095</v>
          </cell>
          <cell r="B225" t="str">
            <v>BJ0</v>
          </cell>
          <cell r="C225" t="str">
            <v>PA093808</v>
          </cell>
          <cell r="D225">
            <v>-48095</v>
          </cell>
          <cell r="E225" t="str">
            <v/>
          </cell>
          <cell r="F225" t="str">
            <v>Reprog</v>
          </cell>
        </row>
        <row r="226">
          <cell r="A226" t="str">
            <v>BK0BA09200727300000</v>
          </cell>
          <cell r="B226" t="str">
            <v>BK0</v>
          </cell>
          <cell r="C226" t="str">
            <v>BA092007</v>
          </cell>
          <cell r="D226">
            <v>27300000</v>
          </cell>
          <cell r="E226" t="str">
            <v/>
          </cell>
          <cell r="F226" t="str">
            <v>Original</v>
          </cell>
        </row>
        <row r="227">
          <cell r="A227" t="str">
            <v>BK0BA09200728786018</v>
          </cell>
          <cell r="B227" t="str">
            <v>BK0</v>
          </cell>
          <cell r="C227" t="str">
            <v>BA092007</v>
          </cell>
          <cell r="D227">
            <v>28786018</v>
          </cell>
          <cell r="E227" t="str">
            <v/>
          </cell>
          <cell r="F227" t="str">
            <v>Original</v>
          </cell>
        </row>
        <row r="228">
          <cell r="A228" t="str">
            <v>BK0BA0920071500000</v>
          </cell>
          <cell r="B228" t="str">
            <v>BK0</v>
          </cell>
          <cell r="C228" t="str">
            <v>BA092007</v>
          </cell>
          <cell r="D228">
            <v>1500000</v>
          </cell>
          <cell r="E228" t="str">
            <v/>
          </cell>
          <cell r="F228" t="str">
            <v>Original</v>
          </cell>
        </row>
        <row r="229">
          <cell r="A229" t="str">
            <v>BK0BA0920073500000</v>
          </cell>
          <cell r="B229" t="str">
            <v>BK0</v>
          </cell>
          <cell r="C229" t="str">
            <v>BA092007</v>
          </cell>
          <cell r="D229">
            <v>3500000</v>
          </cell>
          <cell r="E229" t="str">
            <v/>
          </cell>
          <cell r="F229" t="str">
            <v>Original</v>
          </cell>
        </row>
        <row r="230">
          <cell r="A230" t="str">
            <v>BK0BA09200747982281</v>
          </cell>
          <cell r="B230" t="str">
            <v>BK0</v>
          </cell>
          <cell r="C230" t="str">
            <v>BA092007</v>
          </cell>
          <cell r="D230">
            <v>47982281</v>
          </cell>
          <cell r="E230" t="str">
            <v/>
          </cell>
          <cell r="F230" t="str">
            <v>Original</v>
          </cell>
        </row>
        <row r="231">
          <cell r="A231" t="str">
            <v>BK0BA09200751533038</v>
          </cell>
          <cell r="B231" t="str">
            <v>BK0</v>
          </cell>
          <cell r="C231" t="str">
            <v>BA092007</v>
          </cell>
          <cell r="D231">
            <v>51533038</v>
          </cell>
          <cell r="E231" t="str">
            <v/>
          </cell>
          <cell r="F231" t="str">
            <v>Original</v>
          </cell>
        </row>
        <row r="232">
          <cell r="A232" t="str">
            <v>BK0BA0920073500000</v>
          </cell>
          <cell r="B232" t="str">
            <v>BK0</v>
          </cell>
          <cell r="C232" t="str">
            <v>BA092007</v>
          </cell>
          <cell r="D232">
            <v>3500000</v>
          </cell>
          <cell r="E232" t="str">
            <v/>
          </cell>
          <cell r="F232" t="str">
            <v>Original</v>
          </cell>
        </row>
        <row r="233">
          <cell r="A233" t="str">
            <v>BN0BA0920072313443.72</v>
          </cell>
          <cell r="B233" t="str">
            <v>BN0</v>
          </cell>
          <cell r="C233" t="str">
            <v>BA092007</v>
          </cell>
          <cell r="D233">
            <v>2313443.72</v>
          </cell>
          <cell r="E233" t="str">
            <v/>
          </cell>
          <cell r="F233" t="str">
            <v>Original</v>
          </cell>
        </row>
        <row r="234">
          <cell r="A234" t="str">
            <v>BN0BA0920072597377.18</v>
          </cell>
          <cell r="B234" t="str">
            <v>BN0</v>
          </cell>
          <cell r="C234" t="str">
            <v>BA092007</v>
          </cell>
          <cell r="D234">
            <v>2597377.18</v>
          </cell>
          <cell r="E234" t="str">
            <v/>
          </cell>
          <cell r="F234" t="str">
            <v>Original</v>
          </cell>
        </row>
        <row r="235">
          <cell r="A235" t="str">
            <v>BN0BA092007103599.5</v>
          </cell>
          <cell r="B235" t="str">
            <v>BN0</v>
          </cell>
          <cell r="C235" t="str">
            <v>BA092007</v>
          </cell>
          <cell r="D235">
            <v>103599.5</v>
          </cell>
          <cell r="E235" t="str">
            <v/>
          </cell>
          <cell r="F235" t="str">
            <v>Original</v>
          </cell>
        </row>
        <row r="236">
          <cell r="A236" t="str">
            <v>BN0BJSUPL01250000</v>
          </cell>
          <cell r="B236" t="str">
            <v>BN0</v>
          </cell>
          <cell r="C236" t="str">
            <v>BJSUPL01</v>
          </cell>
          <cell r="D236">
            <v>250000</v>
          </cell>
          <cell r="E236" t="str">
            <v/>
          </cell>
          <cell r="F236" t="str">
            <v>Suppl Approp Bill 17-446</v>
          </cell>
        </row>
        <row r="237">
          <cell r="A237" t="str">
            <v>BN0BJRE7172-50076</v>
          </cell>
          <cell r="B237" t="str">
            <v>BN0</v>
          </cell>
          <cell r="C237" t="str">
            <v>BJRE7172</v>
          </cell>
          <cell r="D237">
            <v>-50076</v>
          </cell>
          <cell r="E237" t="str">
            <v>17-172</v>
          </cell>
          <cell r="F237" t="str">
            <v>Reprog C</v>
          </cell>
        </row>
        <row r="238">
          <cell r="A238" t="str">
            <v>BN0BJRE7173-149326</v>
          </cell>
          <cell r="B238" t="str">
            <v>BN0</v>
          </cell>
          <cell r="C238" t="str">
            <v>BJRE7173</v>
          </cell>
          <cell r="D238">
            <v>-149326</v>
          </cell>
          <cell r="E238" t="str">
            <v>17-173</v>
          </cell>
          <cell r="F238" t="str">
            <v>Reprog C</v>
          </cell>
        </row>
        <row r="239">
          <cell r="A239" t="str">
            <v>BN0BJRE7173-45000</v>
          </cell>
          <cell r="B239" t="str">
            <v>BN0</v>
          </cell>
          <cell r="C239" t="str">
            <v>BJRE7173</v>
          </cell>
          <cell r="D239">
            <v>-45000</v>
          </cell>
          <cell r="E239" t="str">
            <v>17-173</v>
          </cell>
          <cell r="F239" t="str">
            <v>Reprog C</v>
          </cell>
        </row>
        <row r="240">
          <cell r="A240" t="str">
            <v>BN0BJRE7173-264674</v>
          </cell>
          <cell r="B240" t="str">
            <v>BN0</v>
          </cell>
          <cell r="C240" t="str">
            <v>BJRE7173</v>
          </cell>
          <cell r="D240">
            <v>-264674</v>
          </cell>
          <cell r="E240" t="str">
            <v>17-173</v>
          </cell>
          <cell r="F240" t="str">
            <v>Reprog C</v>
          </cell>
        </row>
        <row r="241">
          <cell r="A241" t="str">
            <v>BO0BA09270746397000</v>
          </cell>
          <cell r="B241" t="str">
            <v>BO0</v>
          </cell>
          <cell r="C241" t="str">
            <v>BA092707</v>
          </cell>
          <cell r="D241">
            <v>46397000</v>
          </cell>
          <cell r="E241" t="str">
            <v/>
          </cell>
          <cell r="F241" t="str">
            <v>Original</v>
          </cell>
        </row>
        <row r="242">
          <cell r="A242" t="str">
            <v>BT0BJ011408250000</v>
          </cell>
          <cell r="B242" t="str">
            <v>BT0</v>
          </cell>
          <cell r="C242" t="str">
            <v>BJ011408</v>
          </cell>
          <cell r="D242">
            <v>250000</v>
          </cell>
          <cell r="E242" t="str">
            <v/>
          </cell>
          <cell r="F242" t="str">
            <v>Contingency Cash Reserve</v>
          </cell>
        </row>
        <row r="243">
          <cell r="A243" t="str">
            <v>BT0BJ11408-250000</v>
          </cell>
          <cell r="B243" t="str">
            <v>BT0</v>
          </cell>
          <cell r="C243" t="str">
            <v>BJ11408</v>
          </cell>
          <cell r="D243">
            <v>-250000</v>
          </cell>
          <cell r="E243" t="str">
            <v/>
          </cell>
          <cell r="F243" t="str">
            <v>Contingency Cash Reserve</v>
          </cell>
        </row>
        <row r="244">
          <cell r="A244" t="str">
            <v>BX0BA092007855897.57</v>
          </cell>
          <cell r="B244" t="str">
            <v>BX0</v>
          </cell>
          <cell r="C244" t="str">
            <v>BA092007</v>
          </cell>
          <cell r="D244">
            <v>855897.57</v>
          </cell>
          <cell r="E244" t="str">
            <v/>
          </cell>
          <cell r="F244" t="str">
            <v>Original</v>
          </cell>
        </row>
        <row r="245">
          <cell r="A245" t="str">
            <v>BX0BA0920079479109.43</v>
          </cell>
          <cell r="B245" t="str">
            <v>BX0</v>
          </cell>
          <cell r="C245" t="str">
            <v>BA092007</v>
          </cell>
          <cell r="D245">
            <v>9479109.43</v>
          </cell>
          <cell r="E245" t="str">
            <v/>
          </cell>
          <cell r="F245" t="str">
            <v>Original</v>
          </cell>
        </row>
        <row r="246">
          <cell r="A246" t="str">
            <v>BX0BA092007400000</v>
          </cell>
          <cell r="B246" t="str">
            <v>BX0</v>
          </cell>
          <cell r="C246" t="str">
            <v>BA092007</v>
          </cell>
          <cell r="D246">
            <v>400000</v>
          </cell>
          <cell r="E246" t="str">
            <v/>
          </cell>
          <cell r="F246" t="str">
            <v>Original</v>
          </cell>
        </row>
        <row r="247">
          <cell r="A247" t="str">
            <v>BX0BA09200743866</v>
          </cell>
          <cell r="B247" t="str">
            <v>BX0</v>
          </cell>
          <cell r="C247" t="str">
            <v>BA092007</v>
          </cell>
          <cell r="D247">
            <v>43866</v>
          </cell>
          <cell r="E247" t="str">
            <v/>
          </cell>
          <cell r="F247" t="str">
            <v>Original</v>
          </cell>
        </row>
        <row r="248">
          <cell r="A248" t="str">
            <v>BX0BJSUPL04200000</v>
          </cell>
          <cell r="B248" t="str">
            <v>BX0</v>
          </cell>
          <cell r="C248" t="str">
            <v>BJSUPL04</v>
          </cell>
          <cell r="D248">
            <v>200000</v>
          </cell>
          <cell r="E248" t="str">
            <v/>
          </cell>
          <cell r="F248" t="str">
            <v>Additional Certified Revs/Bill 17-446</v>
          </cell>
        </row>
        <row r="249">
          <cell r="A249" t="str">
            <v>BX0BJRE7120-25000</v>
          </cell>
          <cell r="B249" t="str">
            <v>BX0</v>
          </cell>
          <cell r="C249" t="str">
            <v>BJRE7120</v>
          </cell>
          <cell r="D249">
            <v>-25000</v>
          </cell>
          <cell r="E249" t="str">
            <v>17-120</v>
          </cell>
          <cell r="F249" t="str">
            <v>Reprog C</v>
          </cell>
        </row>
        <row r="250">
          <cell r="A250" t="str">
            <v>BX0BJRE7175-90790</v>
          </cell>
          <cell r="B250" t="str">
            <v>BX0</v>
          </cell>
          <cell r="C250" t="str">
            <v>BJRE7175</v>
          </cell>
          <cell r="D250">
            <v>-90790</v>
          </cell>
          <cell r="E250" t="str">
            <v>17-175</v>
          </cell>
          <cell r="F250" t="str">
            <v>Reprog C</v>
          </cell>
        </row>
        <row r="251">
          <cell r="A251" t="str">
            <v>BX0BJRE7175-253366</v>
          </cell>
          <cell r="B251" t="str">
            <v>BX0</v>
          </cell>
          <cell r="C251" t="str">
            <v>BJRE7175</v>
          </cell>
          <cell r="D251">
            <v>-253366</v>
          </cell>
          <cell r="E251" t="str">
            <v>17-175</v>
          </cell>
          <cell r="F251" t="str">
            <v>Reprog C</v>
          </cell>
        </row>
        <row r="252">
          <cell r="A252" t="str">
            <v>BX0PA093508144862.36</v>
          </cell>
          <cell r="B252" t="str">
            <v>BX0</v>
          </cell>
          <cell r="C252" t="str">
            <v>PA093508</v>
          </cell>
          <cell r="D252">
            <v>144862.36</v>
          </cell>
          <cell r="E252" t="str">
            <v/>
          </cell>
          <cell r="F252" t="str">
            <v>Reprog</v>
          </cell>
        </row>
        <row r="253">
          <cell r="A253" t="str">
            <v>BX0PA093508-144862.36</v>
          </cell>
          <cell r="B253" t="str">
            <v>BX0</v>
          </cell>
          <cell r="C253" t="str">
            <v>PA093508</v>
          </cell>
          <cell r="D253">
            <v>-144862.36</v>
          </cell>
          <cell r="E253" t="str">
            <v/>
          </cell>
          <cell r="F253" t="str">
            <v>Reprog</v>
          </cell>
        </row>
        <row r="254">
          <cell r="A254" t="str">
            <v>BY0BA0920071439996.53</v>
          </cell>
          <cell r="B254" t="str">
            <v>BY0</v>
          </cell>
          <cell r="C254" t="str">
            <v>BA092007</v>
          </cell>
          <cell r="D254">
            <v>1439996.53</v>
          </cell>
          <cell r="E254" t="str">
            <v/>
          </cell>
          <cell r="F254" t="str">
            <v>Original</v>
          </cell>
        </row>
        <row r="255">
          <cell r="A255" t="str">
            <v>BY0BA09200715997471.31</v>
          </cell>
          <cell r="B255" t="str">
            <v>BY0</v>
          </cell>
          <cell r="C255" t="str">
            <v>BA092007</v>
          </cell>
          <cell r="D255">
            <v>15997471.31</v>
          </cell>
          <cell r="E255" t="str">
            <v/>
          </cell>
          <cell r="F255" t="str">
            <v>Original</v>
          </cell>
        </row>
        <row r="256">
          <cell r="A256" t="str">
            <v>BY0BA0920075890</v>
          </cell>
          <cell r="B256" t="str">
            <v>BY0</v>
          </cell>
          <cell r="C256" t="str">
            <v>BA092007</v>
          </cell>
          <cell r="D256">
            <v>5890</v>
          </cell>
          <cell r="E256" t="str">
            <v/>
          </cell>
          <cell r="F256" t="str">
            <v>Original</v>
          </cell>
        </row>
        <row r="257">
          <cell r="A257" t="str">
            <v>BY0BJSUPL0125000</v>
          </cell>
          <cell r="B257" t="str">
            <v>BY0</v>
          </cell>
          <cell r="C257" t="str">
            <v>BJSUPL01</v>
          </cell>
          <cell r="D257">
            <v>25000</v>
          </cell>
          <cell r="E257" t="str">
            <v/>
          </cell>
          <cell r="F257" t="str">
            <v>Suppl Approp Bill 17-446</v>
          </cell>
        </row>
        <row r="258">
          <cell r="A258" t="str">
            <v>BY0BJSUPL04200000</v>
          </cell>
          <cell r="B258" t="str">
            <v>BY0</v>
          </cell>
          <cell r="C258" t="str">
            <v>BJSUPL04</v>
          </cell>
          <cell r="D258">
            <v>200000</v>
          </cell>
          <cell r="E258" t="str">
            <v/>
          </cell>
          <cell r="F258" t="str">
            <v>Additional Certified Revs/Bill 17-446</v>
          </cell>
        </row>
        <row r="259">
          <cell r="A259" t="str">
            <v>BZ0BA092007893999.35</v>
          </cell>
          <cell r="B259" t="str">
            <v>BZ0</v>
          </cell>
          <cell r="C259" t="str">
            <v>BA092007</v>
          </cell>
          <cell r="D259">
            <v>893999.35</v>
          </cell>
          <cell r="E259" t="str">
            <v/>
          </cell>
          <cell r="F259" t="str">
            <v>Original</v>
          </cell>
        </row>
        <row r="260">
          <cell r="A260" t="str">
            <v>BZ0BA0920073228739.92</v>
          </cell>
          <cell r="B260" t="str">
            <v>BZ0</v>
          </cell>
          <cell r="C260" t="str">
            <v>BA092007</v>
          </cell>
          <cell r="D260">
            <v>3228739.92</v>
          </cell>
          <cell r="E260" t="str">
            <v/>
          </cell>
          <cell r="F260" t="str">
            <v>Original</v>
          </cell>
        </row>
        <row r="261">
          <cell r="A261" t="str">
            <v>BZ0BA092007200000</v>
          </cell>
          <cell r="B261" t="str">
            <v>BZ0</v>
          </cell>
          <cell r="C261" t="str">
            <v>BA092007</v>
          </cell>
          <cell r="D261">
            <v>200000</v>
          </cell>
          <cell r="E261" t="str">
            <v/>
          </cell>
          <cell r="F261" t="str">
            <v>Original</v>
          </cell>
        </row>
        <row r="262">
          <cell r="A262" t="str">
            <v>BZ0BACORBZ0-200000</v>
          </cell>
          <cell r="B262" t="str">
            <v>BZ0</v>
          </cell>
          <cell r="C262" t="str">
            <v>BACORBZ0</v>
          </cell>
          <cell r="D262">
            <v>-200000</v>
          </cell>
          <cell r="E262" t="str">
            <v/>
          </cell>
          <cell r="F262" t="str">
            <v>Original</v>
          </cell>
        </row>
        <row r="263">
          <cell r="A263" t="str">
            <v>BZ0BJUP2BZ025840</v>
          </cell>
          <cell r="B263" t="str">
            <v>BZ0</v>
          </cell>
          <cell r="C263" t="str">
            <v>BJUP2BZ0</v>
          </cell>
          <cell r="D263">
            <v>25840</v>
          </cell>
          <cell r="E263" t="str">
            <v/>
          </cell>
          <cell r="F263" t="str">
            <v>WI Allocation</v>
          </cell>
        </row>
        <row r="264">
          <cell r="A264" t="str">
            <v>BZ0BJGRANTS-35000</v>
          </cell>
          <cell r="B264" t="str">
            <v>BZ0</v>
          </cell>
          <cell r="C264" t="str">
            <v>BJGRANTS</v>
          </cell>
          <cell r="D264">
            <v>-35000</v>
          </cell>
          <cell r="E264" t="str">
            <v/>
          </cell>
          <cell r="F264" t="str">
            <v>Reprog</v>
          </cell>
        </row>
        <row r="265">
          <cell r="A265" t="str">
            <v>BZ0BJGRANTS35000</v>
          </cell>
          <cell r="B265" t="str">
            <v>BZ0</v>
          </cell>
          <cell r="C265" t="str">
            <v>BJGRANTS</v>
          </cell>
          <cell r="D265">
            <v>35000</v>
          </cell>
          <cell r="E265" t="str">
            <v/>
          </cell>
          <cell r="F265" t="str">
            <v>Reprog</v>
          </cell>
        </row>
        <row r="266">
          <cell r="A266" t="str">
            <v>BZ0PABZ0PS1-18000</v>
          </cell>
          <cell r="B266" t="str">
            <v>BZ0</v>
          </cell>
          <cell r="C266" t="str">
            <v>PABZ0PS1</v>
          </cell>
          <cell r="D266">
            <v>-18000</v>
          </cell>
          <cell r="E266" t="str">
            <v/>
          </cell>
          <cell r="F266" t="str">
            <v>Reprog</v>
          </cell>
        </row>
        <row r="267">
          <cell r="A267" t="str">
            <v>BZ0PABZ0PS180000</v>
          </cell>
          <cell r="B267" t="str">
            <v>BZ0</v>
          </cell>
          <cell r="C267" t="str">
            <v>PABZ0PS1</v>
          </cell>
          <cell r="D267">
            <v>80000</v>
          </cell>
          <cell r="E267" t="str">
            <v/>
          </cell>
          <cell r="F267" t="str">
            <v>Reprog</v>
          </cell>
        </row>
        <row r="268">
          <cell r="A268" t="str">
            <v>BZ0PABZ0PS1-62000</v>
          </cell>
          <cell r="B268" t="str">
            <v>BZ0</v>
          </cell>
          <cell r="C268" t="str">
            <v>PABZ0PS1</v>
          </cell>
          <cell r="D268">
            <v>-62000</v>
          </cell>
          <cell r="E268" t="str">
            <v/>
          </cell>
          <cell r="F268" t="str">
            <v>Reprog</v>
          </cell>
        </row>
        <row r="269">
          <cell r="A269" t="str">
            <v>BZ0PABZ0PS320000</v>
          </cell>
          <cell r="B269" t="str">
            <v>BZ0</v>
          </cell>
          <cell r="C269" t="str">
            <v>PABZ0PS3</v>
          </cell>
          <cell r="D269">
            <v>20000</v>
          </cell>
          <cell r="E269" t="str">
            <v/>
          </cell>
          <cell r="F269" t="str">
            <v>Reprog</v>
          </cell>
        </row>
        <row r="270">
          <cell r="A270" t="str">
            <v>BZ0PAOLAPSA52215</v>
          </cell>
          <cell r="B270" t="str">
            <v>BZ0</v>
          </cell>
          <cell r="C270" t="str">
            <v>PAOLAPSA</v>
          </cell>
          <cell r="D270">
            <v>52215</v>
          </cell>
          <cell r="E270" t="str">
            <v/>
          </cell>
          <cell r="F270" t="str">
            <v>Reprog</v>
          </cell>
        </row>
        <row r="271">
          <cell r="A271" t="str">
            <v>BZ0PAOLAPSA-29311</v>
          </cell>
          <cell r="B271" t="str">
            <v>BZ0</v>
          </cell>
          <cell r="C271" t="str">
            <v>PAOLAPSA</v>
          </cell>
          <cell r="D271">
            <v>-29311</v>
          </cell>
          <cell r="E271" t="str">
            <v/>
          </cell>
          <cell r="F271" t="str">
            <v>Reprog</v>
          </cell>
        </row>
        <row r="272">
          <cell r="A272" t="str">
            <v>BZ0PABZ0PS3-20000</v>
          </cell>
          <cell r="B272" t="str">
            <v>BZ0</v>
          </cell>
          <cell r="C272" t="str">
            <v>PABZ0PS3</v>
          </cell>
          <cell r="D272">
            <v>-20000</v>
          </cell>
          <cell r="E272" t="str">
            <v/>
          </cell>
          <cell r="F272" t="str">
            <v>Reprog</v>
          </cell>
        </row>
        <row r="273">
          <cell r="A273" t="str">
            <v>BZ0PAOLAPSA-22904</v>
          </cell>
          <cell r="B273" t="str">
            <v>BZ0</v>
          </cell>
          <cell r="C273" t="str">
            <v>PAOLAPSA</v>
          </cell>
          <cell r="D273">
            <v>-22904</v>
          </cell>
          <cell r="E273" t="str">
            <v/>
          </cell>
          <cell r="F273" t="str">
            <v>Reprog</v>
          </cell>
        </row>
        <row r="274">
          <cell r="A274" t="str">
            <v>CB0BA09200745425502.66</v>
          </cell>
          <cell r="B274" t="str">
            <v>CB0</v>
          </cell>
          <cell r="C274" t="str">
            <v>BA092007</v>
          </cell>
          <cell r="D274">
            <v>45425502.66</v>
          </cell>
          <cell r="E274" t="str">
            <v/>
          </cell>
          <cell r="F274" t="str">
            <v>Original</v>
          </cell>
        </row>
        <row r="275">
          <cell r="A275" t="str">
            <v>CB0BA09200713244049.69</v>
          </cell>
          <cell r="B275" t="str">
            <v>CB0</v>
          </cell>
          <cell r="C275" t="str">
            <v>BA092007</v>
          </cell>
          <cell r="D275">
            <v>13244049.69</v>
          </cell>
          <cell r="E275" t="str">
            <v/>
          </cell>
          <cell r="F275" t="str">
            <v>Original</v>
          </cell>
        </row>
        <row r="276">
          <cell r="A276" t="str">
            <v>CB0BA092007105346.43</v>
          </cell>
          <cell r="B276" t="str">
            <v>CB0</v>
          </cell>
          <cell r="C276" t="str">
            <v>BA092007</v>
          </cell>
          <cell r="D276">
            <v>105346.43</v>
          </cell>
          <cell r="E276" t="str">
            <v/>
          </cell>
          <cell r="F276" t="str">
            <v>Original</v>
          </cell>
        </row>
        <row r="277">
          <cell r="A277" t="str">
            <v>CB0BA092007340851.78</v>
          </cell>
          <cell r="B277" t="str">
            <v>CB0</v>
          </cell>
          <cell r="C277" t="str">
            <v>BA092007</v>
          </cell>
          <cell r="D277">
            <v>340851.78</v>
          </cell>
          <cell r="E277" t="str">
            <v/>
          </cell>
          <cell r="F277" t="str">
            <v>Original</v>
          </cell>
        </row>
        <row r="278">
          <cell r="A278" t="str">
            <v>CB0BA09200750000</v>
          </cell>
          <cell r="B278" t="str">
            <v>CB0</v>
          </cell>
          <cell r="C278" t="str">
            <v>BA092007</v>
          </cell>
          <cell r="D278">
            <v>50000</v>
          </cell>
          <cell r="E278" t="str">
            <v/>
          </cell>
          <cell r="F278" t="str">
            <v>Original</v>
          </cell>
        </row>
        <row r="279">
          <cell r="A279" t="str">
            <v>CB0BA0920072747422</v>
          </cell>
          <cell r="B279" t="str">
            <v>CB0</v>
          </cell>
          <cell r="C279" t="str">
            <v>BA092007</v>
          </cell>
          <cell r="D279">
            <v>2747422</v>
          </cell>
          <cell r="E279" t="str">
            <v/>
          </cell>
          <cell r="F279" t="str">
            <v>Original</v>
          </cell>
        </row>
        <row r="280">
          <cell r="A280" t="str">
            <v>CB0BA092007446248.29</v>
          </cell>
          <cell r="B280" t="str">
            <v>CB0</v>
          </cell>
          <cell r="C280" t="str">
            <v>BA092007</v>
          </cell>
          <cell r="D280">
            <v>446248.29</v>
          </cell>
          <cell r="E280" t="str">
            <v/>
          </cell>
          <cell r="F280" t="str">
            <v>Original</v>
          </cell>
        </row>
        <row r="281">
          <cell r="A281" t="str">
            <v>CB0BA09200740000</v>
          </cell>
          <cell r="B281" t="str">
            <v>CB0</v>
          </cell>
          <cell r="C281" t="str">
            <v>BA092007</v>
          </cell>
          <cell r="D281">
            <v>40000</v>
          </cell>
          <cell r="E281" t="str">
            <v/>
          </cell>
          <cell r="F281" t="str">
            <v>Original</v>
          </cell>
        </row>
        <row r="282">
          <cell r="A282" t="str">
            <v>CB0BA092007372375.76</v>
          </cell>
          <cell r="B282" t="str">
            <v>CB0</v>
          </cell>
          <cell r="C282" t="str">
            <v>BA092007</v>
          </cell>
          <cell r="D282">
            <v>372375.76</v>
          </cell>
          <cell r="E282" t="str">
            <v/>
          </cell>
          <cell r="F282" t="str">
            <v>Original</v>
          </cell>
        </row>
        <row r="283">
          <cell r="A283" t="str">
            <v>CB0BA092007104000</v>
          </cell>
          <cell r="B283" t="str">
            <v>CB0</v>
          </cell>
          <cell r="C283" t="str">
            <v>BA092007</v>
          </cell>
          <cell r="D283">
            <v>104000</v>
          </cell>
          <cell r="E283" t="str">
            <v/>
          </cell>
          <cell r="F283" t="str">
            <v>Original</v>
          </cell>
        </row>
        <row r="284">
          <cell r="A284" t="str">
            <v>CB0BA09200732832.03</v>
          </cell>
          <cell r="B284" t="str">
            <v>CB0</v>
          </cell>
          <cell r="C284" t="str">
            <v>BA092007</v>
          </cell>
          <cell r="D284">
            <v>32832.03</v>
          </cell>
          <cell r="E284" t="str">
            <v/>
          </cell>
          <cell r="F284" t="str">
            <v>Original</v>
          </cell>
        </row>
        <row r="285">
          <cell r="A285" t="str">
            <v>CB0BA09200795154.4</v>
          </cell>
          <cell r="B285" t="str">
            <v>CB0</v>
          </cell>
          <cell r="C285" t="str">
            <v>BA092007</v>
          </cell>
          <cell r="D285">
            <v>95154.4</v>
          </cell>
          <cell r="E285" t="str">
            <v/>
          </cell>
          <cell r="F285" t="str">
            <v>Original</v>
          </cell>
        </row>
        <row r="286">
          <cell r="A286" t="str">
            <v>CB0BACORCB0-56955.27</v>
          </cell>
          <cell r="B286" t="str">
            <v>CB0</v>
          </cell>
          <cell r="C286" t="str">
            <v>BACORCB0</v>
          </cell>
          <cell r="D286">
            <v>-56955.27</v>
          </cell>
          <cell r="E286" t="str">
            <v/>
          </cell>
          <cell r="F286" t="str">
            <v>Original</v>
          </cell>
        </row>
        <row r="287">
          <cell r="A287" t="str">
            <v>CB0BAORGBUD-64735.41</v>
          </cell>
          <cell r="B287" t="str">
            <v>CB0</v>
          </cell>
          <cell r="C287" t="str">
            <v>BAORGBUD</v>
          </cell>
          <cell r="D287">
            <v>-64735.41</v>
          </cell>
          <cell r="E287" t="str">
            <v/>
          </cell>
          <cell r="F287" t="str">
            <v>Original</v>
          </cell>
        </row>
        <row r="288">
          <cell r="A288" t="str">
            <v>CB0BA000CB0-56955.27</v>
          </cell>
          <cell r="B288" t="str">
            <v>CB0</v>
          </cell>
          <cell r="C288" t="str">
            <v>BA000CB0</v>
          </cell>
          <cell r="D288">
            <v>-56955.27</v>
          </cell>
          <cell r="E288" t="str">
            <v/>
          </cell>
          <cell r="F288" t="str">
            <v>Original</v>
          </cell>
        </row>
        <row r="289">
          <cell r="A289" t="str">
            <v>CB0BA940CB056955.27</v>
          </cell>
          <cell r="B289" t="str">
            <v>CB0</v>
          </cell>
          <cell r="C289" t="str">
            <v>BA940CB0</v>
          </cell>
          <cell r="D289">
            <v>56955.27</v>
          </cell>
          <cell r="E289" t="str">
            <v/>
          </cell>
          <cell r="F289" t="str">
            <v>Original</v>
          </cell>
        </row>
        <row r="290">
          <cell r="A290" t="str">
            <v>CB0BAFIXCB013054.01</v>
          </cell>
          <cell r="B290" t="str">
            <v>CB0</v>
          </cell>
          <cell r="C290" t="str">
            <v>BAFIXCB0</v>
          </cell>
          <cell r="D290">
            <v>13054.01</v>
          </cell>
          <cell r="E290" t="str">
            <v/>
          </cell>
          <cell r="F290" t="str">
            <v>Original</v>
          </cell>
        </row>
        <row r="291">
          <cell r="A291" t="str">
            <v>CB0BA98730011900</v>
          </cell>
          <cell r="B291" t="str">
            <v>CB0</v>
          </cell>
          <cell r="C291" t="str">
            <v>BA987300</v>
          </cell>
          <cell r="D291">
            <v>11900</v>
          </cell>
          <cell r="E291" t="str">
            <v/>
          </cell>
          <cell r="F291" t="str">
            <v>Original</v>
          </cell>
        </row>
        <row r="292">
          <cell r="A292" t="str">
            <v>CB0BAFICCB02117.25</v>
          </cell>
          <cell r="B292" t="str">
            <v>CB0</v>
          </cell>
          <cell r="C292" t="str">
            <v>BAFICCB0</v>
          </cell>
          <cell r="D292">
            <v>2117.25</v>
          </cell>
          <cell r="E292" t="str">
            <v/>
          </cell>
          <cell r="F292" t="str">
            <v>Original</v>
          </cell>
        </row>
        <row r="293">
          <cell r="A293" t="str">
            <v>CB0BAFICCB056955.27</v>
          </cell>
          <cell r="B293" t="str">
            <v>CB0</v>
          </cell>
          <cell r="C293" t="str">
            <v>BAFICCB0</v>
          </cell>
          <cell r="D293">
            <v>56955.27</v>
          </cell>
          <cell r="E293" t="str">
            <v/>
          </cell>
          <cell r="F293" t="str">
            <v>Original</v>
          </cell>
        </row>
        <row r="294">
          <cell r="A294" t="str">
            <v>CB0BA000000-32832.03</v>
          </cell>
          <cell r="B294" t="str">
            <v>CB0</v>
          </cell>
          <cell r="C294" t="str">
            <v>BA000000</v>
          </cell>
          <cell r="D294">
            <v>-32832.03</v>
          </cell>
          <cell r="E294" t="str">
            <v/>
          </cell>
          <cell r="F294" t="str">
            <v>Original</v>
          </cell>
        </row>
        <row r="295">
          <cell r="A295" t="str">
            <v>CB0BA455000-2117.25</v>
          </cell>
          <cell r="B295" t="str">
            <v>CB0</v>
          </cell>
          <cell r="C295" t="str">
            <v>BA455000</v>
          </cell>
          <cell r="D295">
            <v>-2117.25</v>
          </cell>
          <cell r="E295" t="str">
            <v/>
          </cell>
          <cell r="F295" t="str">
            <v>Original</v>
          </cell>
        </row>
        <row r="296">
          <cell r="A296" t="str">
            <v>CB0BJREP787901621</v>
          </cell>
          <cell r="B296" t="str">
            <v>CB0</v>
          </cell>
          <cell r="C296" t="str">
            <v>BJREP787</v>
          </cell>
          <cell r="D296">
            <v>901621</v>
          </cell>
          <cell r="E296" t="str">
            <v>17-87</v>
          </cell>
          <cell r="F296" t="str">
            <v>Reprog C</v>
          </cell>
        </row>
        <row r="297">
          <cell r="A297" t="str">
            <v>CB0BJREP78736300</v>
          </cell>
          <cell r="B297" t="str">
            <v>CB0</v>
          </cell>
          <cell r="C297" t="str">
            <v>BJREP787</v>
          </cell>
          <cell r="D297">
            <v>36300</v>
          </cell>
          <cell r="E297" t="str">
            <v>17-87</v>
          </cell>
          <cell r="F297" t="str">
            <v>Reprog C</v>
          </cell>
        </row>
        <row r="298">
          <cell r="A298" t="str">
            <v>CB0BJSUPL032962080</v>
          </cell>
          <cell r="B298" t="str">
            <v>CB0</v>
          </cell>
          <cell r="C298" t="str">
            <v>BJSUPL03</v>
          </cell>
          <cell r="D298">
            <v>2962080</v>
          </cell>
          <cell r="E298" t="str">
            <v/>
          </cell>
          <cell r="F298" t="str">
            <v>Additional Certified Revs/Bill 17-446</v>
          </cell>
        </row>
        <row r="299">
          <cell r="A299" t="str">
            <v>CB0BJSUPL03248920</v>
          </cell>
          <cell r="B299" t="str">
            <v>CB0</v>
          </cell>
          <cell r="C299" t="str">
            <v>BJSUPL03</v>
          </cell>
          <cell r="D299">
            <v>248920</v>
          </cell>
          <cell r="E299" t="str">
            <v/>
          </cell>
          <cell r="F299" t="str">
            <v>Additional Certified Revs/Bill 17-446</v>
          </cell>
        </row>
        <row r="300">
          <cell r="A300" t="str">
            <v>CB0BJSUPL14-2962080</v>
          </cell>
          <cell r="B300" t="str">
            <v>CB0</v>
          </cell>
          <cell r="C300" t="str">
            <v>BJSUPL14</v>
          </cell>
          <cell r="D300">
            <v>-2962080</v>
          </cell>
          <cell r="E300" t="str">
            <v/>
          </cell>
          <cell r="F300" t="str">
            <v>Additional Certified Revs/Bill 17-446</v>
          </cell>
        </row>
        <row r="301">
          <cell r="A301" t="str">
            <v>CB0BJSUPL14-248920</v>
          </cell>
          <cell r="B301" t="str">
            <v>CB0</v>
          </cell>
          <cell r="C301" t="str">
            <v>BJSUPL14</v>
          </cell>
          <cell r="D301">
            <v>-248920</v>
          </cell>
          <cell r="E301" t="str">
            <v/>
          </cell>
          <cell r="F301" t="str">
            <v>Additional Certified Revs/Bill 17-446</v>
          </cell>
        </row>
        <row r="302">
          <cell r="A302" t="str">
            <v>CB0BJSUPL232962080</v>
          </cell>
          <cell r="B302" t="str">
            <v>CB0</v>
          </cell>
          <cell r="C302" t="str">
            <v>BJSUPL23</v>
          </cell>
          <cell r="D302">
            <v>2962080</v>
          </cell>
          <cell r="E302" t="str">
            <v/>
          </cell>
          <cell r="F302" t="str">
            <v>Additional Certified Revs/Bill 17-446</v>
          </cell>
        </row>
        <row r="303">
          <cell r="A303" t="str">
            <v>CB0BJSUPL23248920</v>
          </cell>
          <cell r="B303" t="str">
            <v>CB0</v>
          </cell>
          <cell r="C303" t="str">
            <v>BJSUPL23</v>
          </cell>
          <cell r="D303">
            <v>248920</v>
          </cell>
          <cell r="E303" t="str">
            <v/>
          </cell>
          <cell r="F303" t="str">
            <v>Additional Certified Revs/Bill 17-446</v>
          </cell>
        </row>
        <row r="304">
          <cell r="A304" t="str">
            <v>CB0BA4440002117.25</v>
          </cell>
          <cell r="B304" t="str">
            <v>CB0</v>
          </cell>
          <cell r="C304" t="str">
            <v>BA444000</v>
          </cell>
          <cell r="D304">
            <v>2117.25</v>
          </cell>
          <cell r="E304" t="str">
            <v/>
          </cell>
          <cell r="F304" t="str">
            <v>Original</v>
          </cell>
        </row>
        <row r="305">
          <cell r="A305" t="str">
            <v>CB0BAFIXCB0-56955.27</v>
          </cell>
          <cell r="B305" t="str">
            <v>CB0</v>
          </cell>
          <cell r="C305" t="str">
            <v>BAFIXCB0</v>
          </cell>
          <cell r="D305">
            <v>-56955.27</v>
          </cell>
          <cell r="E305" t="str">
            <v/>
          </cell>
          <cell r="F305" t="str">
            <v>Original</v>
          </cell>
        </row>
        <row r="306">
          <cell r="A306" t="str">
            <v>CB0PARS0OAG-60000</v>
          </cell>
          <cell r="B306" t="str">
            <v>CB0</v>
          </cell>
          <cell r="C306" t="str">
            <v>PARS0OAG</v>
          </cell>
          <cell r="D306">
            <v>-60000</v>
          </cell>
          <cell r="E306" t="str">
            <v>17-170</v>
          </cell>
          <cell r="F306" t="str">
            <v>Reprog C</v>
          </cell>
        </row>
        <row r="307">
          <cell r="A307" t="str">
            <v>CB0PA080001-300000</v>
          </cell>
          <cell r="B307" t="str">
            <v>CB0</v>
          </cell>
          <cell r="C307" t="str">
            <v>PA080001</v>
          </cell>
          <cell r="D307">
            <v>-300000</v>
          </cell>
          <cell r="E307" t="str">
            <v/>
          </cell>
          <cell r="F307" t="str">
            <v>Reprog</v>
          </cell>
        </row>
        <row r="308">
          <cell r="A308" t="str">
            <v>CB0PA080001-25562</v>
          </cell>
          <cell r="B308" t="str">
            <v>CB0</v>
          </cell>
          <cell r="C308" t="str">
            <v>PA080001</v>
          </cell>
          <cell r="D308">
            <v>-25562</v>
          </cell>
          <cell r="E308" t="str">
            <v/>
          </cell>
          <cell r="F308" t="str">
            <v>Reprog</v>
          </cell>
        </row>
        <row r="309">
          <cell r="A309" t="str">
            <v>CB0PA080001562603</v>
          </cell>
          <cell r="B309" t="str">
            <v>CB0</v>
          </cell>
          <cell r="C309" t="str">
            <v>PA080001</v>
          </cell>
          <cell r="D309">
            <v>562603</v>
          </cell>
          <cell r="E309" t="str">
            <v/>
          </cell>
          <cell r="F309" t="str">
            <v>Reprog</v>
          </cell>
        </row>
        <row r="310">
          <cell r="A310" t="str">
            <v>CB0PA080001-237041</v>
          </cell>
          <cell r="B310" t="str">
            <v>CB0</v>
          </cell>
          <cell r="C310" t="str">
            <v>PA080001</v>
          </cell>
          <cell r="D310">
            <v>-237041</v>
          </cell>
          <cell r="E310" t="str">
            <v/>
          </cell>
          <cell r="F310" t="str">
            <v>Reprog</v>
          </cell>
        </row>
        <row r="311">
          <cell r="A311" t="str">
            <v>CE0PAECE001-91000</v>
          </cell>
          <cell r="B311" t="str">
            <v>CE0</v>
          </cell>
          <cell r="C311" t="str">
            <v>PAECE001</v>
          </cell>
          <cell r="D311">
            <v>-91000</v>
          </cell>
          <cell r="E311" t="str">
            <v/>
          </cell>
          <cell r="F311" t="str">
            <v>Error</v>
          </cell>
        </row>
        <row r="312">
          <cell r="A312" t="str">
            <v>CE0PAECE00191000</v>
          </cell>
          <cell r="B312" t="str">
            <v>CE0</v>
          </cell>
          <cell r="C312" t="str">
            <v>PAECE001</v>
          </cell>
          <cell r="D312">
            <v>91000</v>
          </cell>
          <cell r="E312" t="str">
            <v/>
          </cell>
          <cell r="F312" t="str">
            <v>Error</v>
          </cell>
        </row>
        <row r="313">
          <cell r="A313" t="str">
            <v>CE0BA09200729515022</v>
          </cell>
          <cell r="B313" t="str">
            <v>CE0</v>
          </cell>
          <cell r="C313" t="str">
            <v>BA092007</v>
          </cell>
          <cell r="D313">
            <v>29515022</v>
          </cell>
          <cell r="E313" t="str">
            <v/>
          </cell>
          <cell r="F313" t="str">
            <v>Original</v>
          </cell>
        </row>
        <row r="314">
          <cell r="A314" t="str">
            <v>CE0BA09200715711465.9</v>
          </cell>
          <cell r="B314" t="str">
            <v>CE0</v>
          </cell>
          <cell r="C314" t="str">
            <v>BA092007</v>
          </cell>
          <cell r="D314">
            <v>15711465.9</v>
          </cell>
          <cell r="E314" t="str">
            <v/>
          </cell>
          <cell r="F314" t="str">
            <v>Original</v>
          </cell>
        </row>
        <row r="315">
          <cell r="A315" t="str">
            <v>CE0BA09200720000</v>
          </cell>
          <cell r="B315" t="str">
            <v>CE0</v>
          </cell>
          <cell r="C315" t="str">
            <v>BA092007</v>
          </cell>
          <cell r="D315">
            <v>20000</v>
          </cell>
          <cell r="E315" t="str">
            <v/>
          </cell>
          <cell r="F315" t="str">
            <v>Original</v>
          </cell>
        </row>
        <row r="316">
          <cell r="A316" t="str">
            <v>CE0BA09200776947.33</v>
          </cell>
          <cell r="B316" t="str">
            <v>CE0</v>
          </cell>
          <cell r="C316" t="str">
            <v>BA092007</v>
          </cell>
          <cell r="D316">
            <v>76947.33</v>
          </cell>
          <cell r="E316" t="str">
            <v/>
          </cell>
          <cell r="F316" t="str">
            <v>Original</v>
          </cell>
        </row>
        <row r="317">
          <cell r="A317" t="str">
            <v>CE0BA09200715052.67</v>
          </cell>
          <cell r="B317" t="str">
            <v>CE0</v>
          </cell>
          <cell r="C317" t="str">
            <v>BA092007</v>
          </cell>
          <cell r="D317">
            <v>15052.67</v>
          </cell>
          <cell r="E317" t="str">
            <v/>
          </cell>
          <cell r="F317" t="str">
            <v>Original</v>
          </cell>
        </row>
        <row r="318">
          <cell r="A318" t="str">
            <v>CE0BA092007260000</v>
          </cell>
          <cell r="B318" t="str">
            <v>CE0</v>
          </cell>
          <cell r="C318" t="str">
            <v>BA092007</v>
          </cell>
          <cell r="D318">
            <v>260000</v>
          </cell>
          <cell r="E318" t="str">
            <v/>
          </cell>
          <cell r="F318" t="str">
            <v>Original</v>
          </cell>
        </row>
        <row r="319">
          <cell r="A319" t="str">
            <v>CE0BA09200765000</v>
          </cell>
          <cell r="B319" t="str">
            <v>CE0</v>
          </cell>
          <cell r="C319" t="str">
            <v>BA092007</v>
          </cell>
          <cell r="D319">
            <v>65000</v>
          </cell>
          <cell r="E319" t="str">
            <v/>
          </cell>
          <cell r="F319" t="str">
            <v>Original</v>
          </cell>
        </row>
        <row r="320">
          <cell r="A320" t="str">
            <v>CE0BA092007200000</v>
          </cell>
          <cell r="B320" t="str">
            <v>CE0</v>
          </cell>
          <cell r="C320" t="str">
            <v>BA092007</v>
          </cell>
          <cell r="D320">
            <v>200000</v>
          </cell>
          <cell r="E320" t="str">
            <v/>
          </cell>
          <cell r="F320" t="str">
            <v>Original</v>
          </cell>
        </row>
        <row r="321">
          <cell r="A321" t="str">
            <v>CE0BA09200712858.1</v>
          </cell>
          <cell r="B321" t="str">
            <v>CE0</v>
          </cell>
          <cell r="C321" t="str">
            <v>BA092007</v>
          </cell>
          <cell r="D321">
            <v>12858.1</v>
          </cell>
          <cell r="E321" t="str">
            <v/>
          </cell>
          <cell r="F321" t="str">
            <v>Original</v>
          </cell>
        </row>
        <row r="322">
          <cell r="A322" t="str">
            <v>CE0BJMOFR07259803.76</v>
          </cell>
          <cell r="B322" t="str">
            <v>CE0</v>
          </cell>
          <cell r="C322" t="str">
            <v>BJMOFR07</v>
          </cell>
          <cell r="D322">
            <v>259803.76</v>
          </cell>
          <cell r="E322" t="str">
            <v/>
          </cell>
          <cell r="F322" t="str">
            <v>PY Budget Reserve</v>
          </cell>
        </row>
        <row r="323">
          <cell r="A323" t="str">
            <v>CE0PA8CE001-20000</v>
          </cell>
          <cell r="B323" t="str">
            <v>CE0</v>
          </cell>
          <cell r="C323" t="str">
            <v>PA8CE001</v>
          </cell>
          <cell r="D323">
            <v>-20000</v>
          </cell>
          <cell r="E323" t="str">
            <v/>
          </cell>
          <cell r="F323" t="str">
            <v>Reprog</v>
          </cell>
        </row>
        <row r="324">
          <cell r="A324" t="str">
            <v>CE0PA8CE00120000</v>
          </cell>
          <cell r="B324" t="str">
            <v>CE0</v>
          </cell>
          <cell r="C324" t="str">
            <v>PA8CE001</v>
          </cell>
          <cell r="D324">
            <v>20000</v>
          </cell>
          <cell r="E324" t="str">
            <v/>
          </cell>
          <cell r="F324" t="str">
            <v>Reprog</v>
          </cell>
        </row>
        <row r="325">
          <cell r="A325" t="str">
            <v>CE0PA8CE002-2000</v>
          </cell>
          <cell r="B325" t="str">
            <v>CE0</v>
          </cell>
          <cell r="C325" t="str">
            <v>PA8CE002</v>
          </cell>
          <cell r="D325">
            <v>-2000</v>
          </cell>
          <cell r="E325" t="str">
            <v/>
          </cell>
          <cell r="F325" t="str">
            <v>Reprog</v>
          </cell>
        </row>
        <row r="326">
          <cell r="A326" t="str">
            <v>CE0PA8CE00270399</v>
          </cell>
          <cell r="B326" t="str">
            <v>CE0</v>
          </cell>
          <cell r="C326" t="str">
            <v>PA8CE002</v>
          </cell>
          <cell r="D326">
            <v>70399</v>
          </cell>
          <cell r="E326" t="str">
            <v/>
          </cell>
          <cell r="F326" t="str">
            <v>Reprog</v>
          </cell>
        </row>
        <row r="327">
          <cell r="A327" t="str">
            <v>CE0PA8CE003-3000</v>
          </cell>
          <cell r="B327" t="str">
            <v>CE0</v>
          </cell>
          <cell r="C327" t="str">
            <v>PA8CE003</v>
          </cell>
          <cell r="D327">
            <v>-3000</v>
          </cell>
          <cell r="E327" t="str">
            <v/>
          </cell>
          <cell r="F327" t="str">
            <v>Reprog</v>
          </cell>
        </row>
        <row r="328">
          <cell r="A328" t="str">
            <v>CE0PA8CE0033000</v>
          </cell>
          <cell r="B328" t="str">
            <v>CE0</v>
          </cell>
          <cell r="C328" t="str">
            <v>PA8CE003</v>
          </cell>
          <cell r="D328">
            <v>3000</v>
          </cell>
          <cell r="E328" t="str">
            <v/>
          </cell>
          <cell r="F328" t="str">
            <v>Reprog</v>
          </cell>
        </row>
        <row r="329">
          <cell r="A329" t="str">
            <v>CE0PA8CE00440000</v>
          </cell>
          <cell r="B329" t="str">
            <v>CE0</v>
          </cell>
          <cell r="C329" t="str">
            <v>PA8CE004</v>
          </cell>
          <cell r="D329">
            <v>40000</v>
          </cell>
          <cell r="E329" t="str">
            <v/>
          </cell>
          <cell r="F329" t="str">
            <v>Reprog</v>
          </cell>
        </row>
        <row r="330">
          <cell r="A330" t="str">
            <v>CE0PA8CE006-46000</v>
          </cell>
          <cell r="B330" t="str">
            <v>CE0</v>
          </cell>
          <cell r="C330" t="str">
            <v>PA8CE006</v>
          </cell>
          <cell r="D330">
            <v>-46000</v>
          </cell>
          <cell r="E330" t="str">
            <v/>
          </cell>
          <cell r="F330" t="str">
            <v>Reprog</v>
          </cell>
        </row>
        <row r="331">
          <cell r="A331" t="str">
            <v>CE0PA8CE00646000</v>
          </cell>
          <cell r="B331" t="str">
            <v>CE0</v>
          </cell>
          <cell r="C331" t="str">
            <v>PA8CE006</v>
          </cell>
          <cell r="D331">
            <v>46000</v>
          </cell>
          <cell r="E331" t="str">
            <v/>
          </cell>
          <cell r="F331" t="str">
            <v>Reprog</v>
          </cell>
        </row>
        <row r="332">
          <cell r="A332" t="str">
            <v>CE0PA8CE007807841</v>
          </cell>
          <cell r="B332" t="str">
            <v>CE0</v>
          </cell>
          <cell r="C332" t="str">
            <v>PA8CE007</v>
          </cell>
          <cell r="D332">
            <v>807841</v>
          </cell>
          <cell r="E332" t="str">
            <v/>
          </cell>
          <cell r="F332" t="str">
            <v>Reprog</v>
          </cell>
        </row>
        <row r="333">
          <cell r="A333" t="str">
            <v>CE0PA8CE009300000</v>
          </cell>
          <cell r="B333" t="str">
            <v>CE0</v>
          </cell>
          <cell r="C333" t="str">
            <v>PA8CE009</v>
          </cell>
          <cell r="D333">
            <v>300000</v>
          </cell>
          <cell r="E333" t="str">
            <v/>
          </cell>
          <cell r="F333" t="str">
            <v>Reprog</v>
          </cell>
        </row>
        <row r="334">
          <cell r="A334" t="str">
            <v>CE0PA8CE002-68399</v>
          </cell>
          <cell r="B334" t="str">
            <v>CE0</v>
          </cell>
          <cell r="C334" t="str">
            <v>PA8CE002</v>
          </cell>
          <cell r="D334">
            <v>-68399</v>
          </cell>
          <cell r="E334" t="str">
            <v/>
          </cell>
          <cell r="F334" t="str">
            <v>Reprog</v>
          </cell>
        </row>
        <row r="335">
          <cell r="A335" t="str">
            <v>CE0PA8CE004-40000</v>
          </cell>
          <cell r="B335" t="str">
            <v>CE0</v>
          </cell>
          <cell r="C335" t="str">
            <v>PA8CE004</v>
          </cell>
          <cell r="D335">
            <v>-40000</v>
          </cell>
          <cell r="E335" t="str">
            <v/>
          </cell>
          <cell r="F335" t="str">
            <v>Reprog</v>
          </cell>
        </row>
        <row r="336">
          <cell r="A336" t="str">
            <v>CE0PA8CE007-807841</v>
          </cell>
          <cell r="B336" t="str">
            <v>CE0</v>
          </cell>
          <cell r="C336" t="str">
            <v>PA8CE007</v>
          </cell>
          <cell r="D336">
            <v>-807841</v>
          </cell>
          <cell r="E336" t="str">
            <v/>
          </cell>
          <cell r="F336" t="str">
            <v>Reprog</v>
          </cell>
        </row>
        <row r="337">
          <cell r="A337" t="str">
            <v>CE0PA8CE009-300000</v>
          </cell>
          <cell r="B337" t="str">
            <v>CE0</v>
          </cell>
          <cell r="C337" t="str">
            <v>PA8CE009</v>
          </cell>
          <cell r="D337">
            <v>-300000</v>
          </cell>
          <cell r="E337" t="str">
            <v/>
          </cell>
          <cell r="F337" t="str">
            <v>Reprog</v>
          </cell>
        </row>
        <row r="338">
          <cell r="A338" t="str">
            <v>CE0PA8CE008180000</v>
          </cell>
          <cell r="B338" t="str">
            <v>CE0</v>
          </cell>
          <cell r="C338" t="str">
            <v>PA8CE008</v>
          </cell>
          <cell r="D338">
            <v>180000</v>
          </cell>
          <cell r="E338" t="str">
            <v/>
          </cell>
          <cell r="F338" t="str">
            <v>Reprog</v>
          </cell>
        </row>
        <row r="339">
          <cell r="A339" t="str">
            <v>CE0PA8CE008-180000</v>
          </cell>
          <cell r="B339" t="str">
            <v>CE0</v>
          </cell>
          <cell r="C339" t="str">
            <v>PA8CE008</v>
          </cell>
          <cell r="D339">
            <v>-180000</v>
          </cell>
          <cell r="E339" t="str">
            <v/>
          </cell>
          <cell r="F339" t="str">
            <v>Reprog</v>
          </cell>
        </row>
        <row r="340">
          <cell r="A340" t="str">
            <v>CE0PA8CE01160000</v>
          </cell>
          <cell r="B340" t="str">
            <v>CE0</v>
          </cell>
          <cell r="C340" t="str">
            <v>PA8CE011</v>
          </cell>
          <cell r="D340">
            <v>60000</v>
          </cell>
          <cell r="E340" t="str">
            <v/>
          </cell>
          <cell r="F340" t="str">
            <v>Reprog</v>
          </cell>
        </row>
        <row r="341">
          <cell r="A341" t="str">
            <v>CE0PA8CE012-3400</v>
          </cell>
          <cell r="B341" t="str">
            <v>CE0</v>
          </cell>
          <cell r="C341" t="str">
            <v>PA8CE012</v>
          </cell>
          <cell r="D341">
            <v>-3400</v>
          </cell>
          <cell r="E341" t="str">
            <v/>
          </cell>
          <cell r="F341" t="str">
            <v>Reprog</v>
          </cell>
        </row>
        <row r="342">
          <cell r="A342" t="str">
            <v>CE0PA8CE0123400</v>
          </cell>
          <cell r="B342" t="str">
            <v>CE0</v>
          </cell>
          <cell r="C342" t="str">
            <v>PA8CE012</v>
          </cell>
          <cell r="D342">
            <v>3400</v>
          </cell>
          <cell r="E342" t="str">
            <v/>
          </cell>
          <cell r="F342" t="str">
            <v>Reprog</v>
          </cell>
        </row>
        <row r="343">
          <cell r="A343" t="str">
            <v>CE0PA8CE011-60000</v>
          </cell>
          <cell r="B343" t="str">
            <v>CE0</v>
          </cell>
          <cell r="C343" t="str">
            <v>PA8CE011</v>
          </cell>
          <cell r="D343">
            <v>-60000</v>
          </cell>
          <cell r="E343" t="str">
            <v/>
          </cell>
          <cell r="F343" t="str">
            <v>Reprog</v>
          </cell>
        </row>
        <row r="344">
          <cell r="A344" t="str">
            <v>CE0PA8CE015-120000</v>
          </cell>
          <cell r="B344" t="str">
            <v>CE0</v>
          </cell>
          <cell r="C344" t="str">
            <v>PA8CE015</v>
          </cell>
          <cell r="D344">
            <v>-120000</v>
          </cell>
          <cell r="E344" t="str">
            <v/>
          </cell>
          <cell r="F344" t="str">
            <v>Reprog</v>
          </cell>
        </row>
        <row r="345">
          <cell r="A345" t="str">
            <v>CE0PA8CE015251800</v>
          </cell>
          <cell r="B345" t="str">
            <v>CE0</v>
          </cell>
          <cell r="C345" t="str">
            <v>PA8CE015</v>
          </cell>
          <cell r="D345">
            <v>251800</v>
          </cell>
          <cell r="E345" t="str">
            <v/>
          </cell>
          <cell r="F345" t="str">
            <v>Reprog</v>
          </cell>
        </row>
        <row r="346">
          <cell r="A346" t="str">
            <v>CE0PA8CE015-131800</v>
          </cell>
          <cell r="B346" t="str">
            <v>CE0</v>
          </cell>
          <cell r="C346" t="str">
            <v>PA8CE015</v>
          </cell>
          <cell r="D346">
            <v>-131800</v>
          </cell>
          <cell r="E346" t="str">
            <v/>
          </cell>
          <cell r="F346" t="str">
            <v>Reprog</v>
          </cell>
        </row>
        <row r="347">
          <cell r="A347" t="str">
            <v>CE0PA8CE01650000</v>
          </cell>
          <cell r="B347" t="str">
            <v>CE0</v>
          </cell>
          <cell r="C347" t="str">
            <v>PA8CE016</v>
          </cell>
          <cell r="D347">
            <v>50000</v>
          </cell>
          <cell r="E347" t="str">
            <v/>
          </cell>
          <cell r="F347" t="str">
            <v>Reprog</v>
          </cell>
        </row>
        <row r="348">
          <cell r="A348" t="str">
            <v>CE0PA8CE016-50000</v>
          </cell>
          <cell r="B348" t="str">
            <v>CE0</v>
          </cell>
          <cell r="C348" t="str">
            <v>PA8CE016</v>
          </cell>
          <cell r="D348">
            <v>-50000</v>
          </cell>
          <cell r="E348" t="str">
            <v/>
          </cell>
          <cell r="F348" t="str">
            <v>Reprog</v>
          </cell>
        </row>
        <row r="349">
          <cell r="A349" t="str">
            <v>CE0PA8CE101-461828</v>
          </cell>
          <cell r="B349" t="str">
            <v>CE0</v>
          </cell>
          <cell r="C349" t="str">
            <v>PA8CE101</v>
          </cell>
          <cell r="D349">
            <v>-461828</v>
          </cell>
          <cell r="E349" t="str">
            <v/>
          </cell>
          <cell r="F349" t="str">
            <v>Reprog</v>
          </cell>
        </row>
        <row r="350">
          <cell r="A350" t="str">
            <v>CE0PA8CE101930756</v>
          </cell>
          <cell r="B350" t="str">
            <v>CE0</v>
          </cell>
          <cell r="C350" t="str">
            <v>PA8CE101</v>
          </cell>
          <cell r="D350">
            <v>930756</v>
          </cell>
          <cell r="E350" t="str">
            <v/>
          </cell>
          <cell r="F350" t="str">
            <v>Reprog</v>
          </cell>
        </row>
        <row r="351">
          <cell r="A351" t="str">
            <v>CE0PA8CE101-468928</v>
          </cell>
          <cell r="B351" t="str">
            <v>CE0</v>
          </cell>
          <cell r="C351" t="str">
            <v>PA8CE101</v>
          </cell>
          <cell r="D351">
            <v>-468928</v>
          </cell>
          <cell r="E351" t="str">
            <v/>
          </cell>
          <cell r="F351" t="str">
            <v>Reprog</v>
          </cell>
        </row>
        <row r="352">
          <cell r="A352" t="str">
            <v>CE0PA8CE103-54000</v>
          </cell>
          <cell r="B352" t="str">
            <v>CE0</v>
          </cell>
          <cell r="C352" t="str">
            <v>PA8CE103</v>
          </cell>
          <cell r="D352">
            <v>-54000</v>
          </cell>
          <cell r="E352" t="str">
            <v/>
          </cell>
          <cell r="F352" t="str">
            <v>Reprog</v>
          </cell>
        </row>
        <row r="353">
          <cell r="A353" t="str">
            <v>CE0PA8CE10364000</v>
          </cell>
          <cell r="B353" t="str">
            <v>CE0</v>
          </cell>
          <cell r="C353" t="str">
            <v>PA8CE103</v>
          </cell>
          <cell r="D353">
            <v>64000</v>
          </cell>
          <cell r="E353" t="str">
            <v/>
          </cell>
          <cell r="F353" t="str">
            <v>Reprog</v>
          </cell>
        </row>
        <row r="354">
          <cell r="A354" t="str">
            <v>CE0PA8CE103-10000</v>
          </cell>
          <cell r="B354" t="str">
            <v>CE0</v>
          </cell>
          <cell r="C354" t="str">
            <v>PA8CE103</v>
          </cell>
          <cell r="D354">
            <v>-10000</v>
          </cell>
          <cell r="E354" t="str">
            <v/>
          </cell>
          <cell r="F354" t="str">
            <v>Reprog</v>
          </cell>
        </row>
        <row r="355">
          <cell r="A355" t="str">
            <v>CE0BJ9F1120-259803.76</v>
          </cell>
          <cell r="B355" t="str">
            <v>CE0</v>
          </cell>
          <cell r="C355" t="str">
            <v>BJ9F1120</v>
          </cell>
          <cell r="D355">
            <v>-259803.76</v>
          </cell>
          <cell r="E355" t="str">
            <v/>
          </cell>
          <cell r="F355" t="str">
            <v>Carry Fwd to Future Years</v>
          </cell>
        </row>
        <row r="356">
          <cell r="A356" t="str">
            <v>CF0BA0920077655562.64</v>
          </cell>
          <cell r="B356" t="str">
            <v>CF0</v>
          </cell>
          <cell r="C356" t="str">
            <v>BA092007</v>
          </cell>
          <cell r="D356">
            <v>7655562.64</v>
          </cell>
          <cell r="E356" t="str">
            <v/>
          </cell>
          <cell r="F356" t="str">
            <v>Original</v>
          </cell>
        </row>
        <row r="357">
          <cell r="A357" t="str">
            <v>CF0BA09200738463339.36</v>
          </cell>
          <cell r="B357" t="str">
            <v>CF0</v>
          </cell>
          <cell r="C357" t="str">
            <v>BA092007</v>
          </cell>
          <cell r="D357">
            <v>38463339.36</v>
          </cell>
          <cell r="E357" t="str">
            <v/>
          </cell>
          <cell r="F357" t="str">
            <v>Original</v>
          </cell>
        </row>
        <row r="358">
          <cell r="A358" t="str">
            <v>CF0BA0920077000000</v>
          </cell>
          <cell r="B358" t="str">
            <v>CF0</v>
          </cell>
          <cell r="C358" t="str">
            <v>BA092007</v>
          </cell>
          <cell r="D358">
            <v>7000000</v>
          </cell>
          <cell r="E358" t="str">
            <v/>
          </cell>
          <cell r="F358" t="str">
            <v>Original</v>
          </cell>
        </row>
        <row r="359">
          <cell r="A359" t="str">
            <v>CF0BA09200711930576.4</v>
          </cell>
          <cell r="B359" t="str">
            <v>CF0</v>
          </cell>
          <cell r="C359" t="str">
            <v>BA092007</v>
          </cell>
          <cell r="D359">
            <v>11930576.4</v>
          </cell>
          <cell r="E359" t="str">
            <v/>
          </cell>
          <cell r="F359" t="str">
            <v>Original</v>
          </cell>
        </row>
        <row r="360">
          <cell r="A360" t="str">
            <v>CF0BA0920075620589.6</v>
          </cell>
          <cell r="B360" t="str">
            <v>CF0</v>
          </cell>
          <cell r="C360" t="str">
            <v>BA092007</v>
          </cell>
          <cell r="D360">
            <v>5620589.6</v>
          </cell>
          <cell r="E360" t="str">
            <v/>
          </cell>
          <cell r="F360" t="str">
            <v>Original</v>
          </cell>
        </row>
        <row r="361">
          <cell r="A361" t="str">
            <v>CF0BA09200729815.07</v>
          </cell>
          <cell r="B361" t="str">
            <v>CF0</v>
          </cell>
          <cell r="C361" t="str">
            <v>BA092007</v>
          </cell>
          <cell r="D361">
            <v>29815.07</v>
          </cell>
          <cell r="E361" t="str">
            <v/>
          </cell>
          <cell r="F361" t="str">
            <v>Original</v>
          </cell>
        </row>
        <row r="362">
          <cell r="A362" t="str">
            <v>CF0BA092007570184.93</v>
          </cell>
          <cell r="B362" t="str">
            <v>CF0</v>
          </cell>
          <cell r="C362" t="str">
            <v>BA092007</v>
          </cell>
          <cell r="D362">
            <v>570184.93</v>
          </cell>
          <cell r="E362" t="str">
            <v/>
          </cell>
          <cell r="F362" t="str">
            <v>Original</v>
          </cell>
        </row>
        <row r="363">
          <cell r="A363" t="str">
            <v>CF0BA0920071764112.43</v>
          </cell>
          <cell r="B363" t="str">
            <v>CF0</v>
          </cell>
          <cell r="C363" t="str">
            <v>BA092007</v>
          </cell>
          <cell r="D363">
            <v>1764112.43</v>
          </cell>
          <cell r="E363" t="str">
            <v/>
          </cell>
          <cell r="F363" t="str">
            <v>Original</v>
          </cell>
        </row>
        <row r="364">
          <cell r="A364" t="str">
            <v>CF0BA0920075235887.57</v>
          </cell>
          <cell r="B364" t="str">
            <v>CF0</v>
          </cell>
          <cell r="C364" t="str">
            <v>BA092007</v>
          </cell>
          <cell r="D364">
            <v>5235887.57</v>
          </cell>
          <cell r="E364" t="str">
            <v/>
          </cell>
          <cell r="F364" t="str">
            <v>Original</v>
          </cell>
        </row>
        <row r="365">
          <cell r="A365" t="str">
            <v>CF0BJSUPL0150000</v>
          </cell>
          <cell r="B365" t="str">
            <v>CF0</v>
          </cell>
          <cell r="C365" t="str">
            <v>BJSUPL01</v>
          </cell>
          <cell r="D365">
            <v>50000</v>
          </cell>
          <cell r="E365" t="str">
            <v/>
          </cell>
          <cell r="F365" t="str">
            <v>Suppl Approp Bill 17-446</v>
          </cell>
        </row>
        <row r="366">
          <cell r="A366" t="str">
            <v>CF0BJSUPL0113950000</v>
          </cell>
          <cell r="B366" t="str">
            <v>CF0</v>
          </cell>
          <cell r="C366" t="str">
            <v>BJSUPL01</v>
          </cell>
          <cell r="D366">
            <v>13950000</v>
          </cell>
          <cell r="E366" t="str">
            <v/>
          </cell>
          <cell r="F366" t="str">
            <v>Suppl Approp Bill 17-446</v>
          </cell>
        </row>
        <row r="367">
          <cell r="A367" t="str">
            <v>CF0BJSUPL03123000</v>
          </cell>
          <cell r="B367" t="str">
            <v>CF0</v>
          </cell>
          <cell r="C367" t="str">
            <v>BJSUPL03</v>
          </cell>
          <cell r="D367">
            <v>123000</v>
          </cell>
          <cell r="E367" t="str">
            <v/>
          </cell>
          <cell r="F367" t="str">
            <v>Additional Certified Revs/Bill 17-446</v>
          </cell>
        </row>
        <row r="368">
          <cell r="A368" t="str">
            <v>CF0BJRE712110800000</v>
          </cell>
          <cell r="B368" t="str">
            <v>CF0</v>
          </cell>
          <cell r="C368" t="str">
            <v>BJRE7121</v>
          </cell>
          <cell r="D368">
            <v>10800000</v>
          </cell>
          <cell r="E368" t="str">
            <v>17-121</v>
          </cell>
          <cell r="F368" t="str">
            <v>Reprog C</v>
          </cell>
        </row>
        <row r="369">
          <cell r="A369" t="str">
            <v>CF0BJCF0CCR3000000</v>
          </cell>
          <cell r="B369" t="str">
            <v>CF0</v>
          </cell>
          <cell r="C369" t="str">
            <v>BJCF0CCR</v>
          </cell>
          <cell r="D369">
            <v>3000000</v>
          </cell>
          <cell r="E369" t="str">
            <v/>
          </cell>
          <cell r="F369" t="str">
            <v>Contingency Cash Reserve</v>
          </cell>
        </row>
        <row r="370">
          <cell r="A370" t="str">
            <v>CF0BJCFFYOU8100000</v>
          </cell>
          <cell r="B370" t="str">
            <v>CF0</v>
          </cell>
          <cell r="C370" t="str">
            <v>BJCFFYOU</v>
          </cell>
          <cell r="D370">
            <v>8100000</v>
          </cell>
          <cell r="E370" t="str">
            <v/>
          </cell>
          <cell r="F370" t="str">
            <v>Contingency Cash Reserve</v>
          </cell>
        </row>
        <row r="371">
          <cell r="A371" t="str">
            <v>CF0BJMOYOUR6000000</v>
          </cell>
          <cell r="B371" t="str">
            <v>CF0</v>
          </cell>
          <cell r="C371" t="str">
            <v>BJMOYOUR</v>
          </cell>
          <cell r="D371">
            <v>6000000</v>
          </cell>
          <cell r="E371" t="str">
            <v/>
          </cell>
          <cell r="F371" t="str">
            <v>Contingency Cash Reserve</v>
          </cell>
        </row>
        <row r="372">
          <cell r="A372" t="str">
            <v>CF0BJPAYPD62500000</v>
          </cell>
          <cell r="B372" t="str">
            <v>CF0</v>
          </cell>
          <cell r="C372" t="str">
            <v>BJPAYPD6</v>
          </cell>
          <cell r="D372">
            <v>2500000</v>
          </cell>
          <cell r="E372" t="str">
            <v/>
          </cell>
          <cell r="F372" t="str">
            <v>Contingency Cash Reserve</v>
          </cell>
        </row>
        <row r="373">
          <cell r="A373" t="str">
            <v>CF0BJUP2CF0100000</v>
          </cell>
          <cell r="B373" t="str">
            <v>CF0</v>
          </cell>
          <cell r="C373" t="str">
            <v>BJUP2CF0</v>
          </cell>
          <cell r="D373">
            <v>100000</v>
          </cell>
          <cell r="E373" t="str">
            <v/>
          </cell>
          <cell r="F373" t="str">
            <v>WI Allocation</v>
          </cell>
        </row>
        <row r="374">
          <cell r="A374" t="str">
            <v>CF0BJRE7154300000</v>
          </cell>
          <cell r="B374" t="str">
            <v>CF0</v>
          </cell>
          <cell r="C374" t="str">
            <v>BJRE7154</v>
          </cell>
          <cell r="D374">
            <v>300000</v>
          </cell>
          <cell r="E374" t="str">
            <v>17-154</v>
          </cell>
          <cell r="F374" t="str">
            <v>Reprog C</v>
          </cell>
        </row>
        <row r="375">
          <cell r="A375" t="str">
            <v>CF0BJRE710X1044716</v>
          </cell>
          <cell r="B375" t="str">
            <v>CF0</v>
          </cell>
          <cell r="C375" t="str">
            <v>BJRE710X</v>
          </cell>
          <cell r="D375">
            <v>1044716</v>
          </cell>
          <cell r="E375" t="str">
            <v>17-100</v>
          </cell>
          <cell r="F375" t="str">
            <v>Reprog C</v>
          </cell>
        </row>
        <row r="376">
          <cell r="A376" t="str">
            <v>CF0BJRE710X-1044716</v>
          </cell>
          <cell r="B376" t="str">
            <v>CF0</v>
          </cell>
          <cell r="C376" t="str">
            <v>BJRE710X</v>
          </cell>
          <cell r="D376">
            <v>-1044716</v>
          </cell>
          <cell r="E376" t="str">
            <v>17-100</v>
          </cell>
          <cell r="F376" t="str">
            <v>Reprog C</v>
          </cell>
        </row>
        <row r="377">
          <cell r="A377" t="str">
            <v>CF0BJREDUCE-823872.25</v>
          </cell>
          <cell r="B377" t="str">
            <v>CF0</v>
          </cell>
          <cell r="C377" t="str">
            <v>BJREDUCE</v>
          </cell>
          <cell r="D377">
            <v>-823872.25</v>
          </cell>
          <cell r="E377" t="str">
            <v/>
          </cell>
          <cell r="F377" t="str">
            <v>Contingency Cash Reserve</v>
          </cell>
        </row>
        <row r="378">
          <cell r="A378" t="str">
            <v>CF0PA800900-60000</v>
          </cell>
          <cell r="B378" t="str">
            <v>CF0</v>
          </cell>
          <cell r="C378" t="str">
            <v>PA800900</v>
          </cell>
          <cell r="D378">
            <v>-60000</v>
          </cell>
          <cell r="E378" t="str">
            <v/>
          </cell>
          <cell r="F378" t="str">
            <v>Reprog</v>
          </cell>
        </row>
        <row r="379">
          <cell r="A379" t="str">
            <v>CF0PA80090060000</v>
          </cell>
          <cell r="B379" t="str">
            <v>CF0</v>
          </cell>
          <cell r="C379" t="str">
            <v>PA800900</v>
          </cell>
          <cell r="D379">
            <v>60000</v>
          </cell>
          <cell r="E379" t="str">
            <v/>
          </cell>
          <cell r="F379" t="str">
            <v>Reprog</v>
          </cell>
        </row>
        <row r="380">
          <cell r="A380" t="str">
            <v>CF0PA800905-35000</v>
          </cell>
          <cell r="B380" t="str">
            <v>CF0</v>
          </cell>
          <cell r="C380" t="str">
            <v>PA800905</v>
          </cell>
          <cell r="D380">
            <v>-35000</v>
          </cell>
          <cell r="E380" t="str">
            <v/>
          </cell>
          <cell r="F380" t="str">
            <v>Reprog</v>
          </cell>
        </row>
        <row r="381">
          <cell r="A381" t="str">
            <v>CF0PA80090570000</v>
          </cell>
          <cell r="B381" t="str">
            <v>CF0</v>
          </cell>
          <cell r="C381" t="str">
            <v>PA800905</v>
          </cell>
          <cell r="D381">
            <v>70000</v>
          </cell>
          <cell r="E381" t="str">
            <v/>
          </cell>
          <cell r="F381" t="str">
            <v>Reprog</v>
          </cell>
        </row>
        <row r="382">
          <cell r="A382" t="str">
            <v>CF0PA800905-35000</v>
          </cell>
          <cell r="B382" t="str">
            <v>CF0</v>
          </cell>
          <cell r="C382" t="str">
            <v>PA800905</v>
          </cell>
          <cell r="D382">
            <v>-35000</v>
          </cell>
          <cell r="E382" t="str">
            <v/>
          </cell>
          <cell r="F382" t="str">
            <v>Reprog</v>
          </cell>
        </row>
        <row r="383">
          <cell r="A383" t="str">
            <v>CF0PA800920-300000</v>
          </cell>
          <cell r="B383" t="str">
            <v>CF0</v>
          </cell>
          <cell r="C383" t="str">
            <v>PA800920</v>
          </cell>
          <cell r="D383">
            <v>-300000</v>
          </cell>
          <cell r="E383" t="str">
            <v/>
          </cell>
          <cell r="F383" t="str">
            <v>Reprog</v>
          </cell>
        </row>
        <row r="384">
          <cell r="A384" t="str">
            <v>CF0PA800920300000</v>
          </cell>
          <cell r="B384" t="str">
            <v>CF0</v>
          </cell>
          <cell r="C384" t="str">
            <v>PA800920</v>
          </cell>
          <cell r="D384">
            <v>300000</v>
          </cell>
          <cell r="E384" t="str">
            <v/>
          </cell>
          <cell r="F384" t="str">
            <v>Reprog</v>
          </cell>
        </row>
        <row r="385">
          <cell r="A385" t="str">
            <v>CF0PA800928-25000</v>
          </cell>
          <cell r="B385" t="str">
            <v>CF0</v>
          </cell>
          <cell r="C385" t="str">
            <v>PA800928</v>
          </cell>
          <cell r="D385">
            <v>-25000</v>
          </cell>
          <cell r="E385" t="str">
            <v/>
          </cell>
          <cell r="F385" t="str">
            <v>Reprog</v>
          </cell>
        </row>
        <row r="386">
          <cell r="A386" t="str">
            <v>CF0PA80092825000</v>
          </cell>
          <cell r="B386" t="str">
            <v>CF0</v>
          </cell>
          <cell r="C386" t="str">
            <v>PA800928</v>
          </cell>
          <cell r="D386">
            <v>25000</v>
          </cell>
          <cell r="E386" t="str">
            <v/>
          </cell>
          <cell r="F386" t="str">
            <v>Reprog</v>
          </cell>
        </row>
        <row r="387">
          <cell r="A387" t="str">
            <v>CF0PA80093950000</v>
          </cell>
          <cell r="B387" t="str">
            <v>CF0</v>
          </cell>
          <cell r="C387" t="str">
            <v>PA800939</v>
          </cell>
          <cell r="D387">
            <v>50000</v>
          </cell>
          <cell r="E387" t="str">
            <v/>
          </cell>
          <cell r="F387" t="str">
            <v>Reprog</v>
          </cell>
        </row>
        <row r="388">
          <cell r="A388" t="str">
            <v>CF0PA800939-435000</v>
          </cell>
          <cell r="B388" t="str">
            <v>CF0</v>
          </cell>
          <cell r="C388" t="str">
            <v>PA800939</v>
          </cell>
          <cell r="D388">
            <v>-435000</v>
          </cell>
          <cell r="E388" t="str">
            <v/>
          </cell>
          <cell r="F388" t="str">
            <v>Reprog</v>
          </cell>
        </row>
        <row r="389">
          <cell r="A389" t="str">
            <v>CF0PA800939385000</v>
          </cell>
          <cell r="B389" t="str">
            <v>CF0</v>
          </cell>
          <cell r="C389" t="str">
            <v>PA800939</v>
          </cell>
          <cell r="D389">
            <v>385000</v>
          </cell>
          <cell r="E389" t="str">
            <v/>
          </cell>
          <cell r="F389" t="str">
            <v>Reprog</v>
          </cell>
        </row>
        <row r="390">
          <cell r="A390" t="str">
            <v>CF0PA800944-30000</v>
          </cell>
          <cell r="B390" t="str">
            <v>CF0</v>
          </cell>
          <cell r="C390" t="str">
            <v>PA800944</v>
          </cell>
          <cell r="D390">
            <v>-30000</v>
          </cell>
          <cell r="E390" t="str">
            <v/>
          </cell>
          <cell r="F390" t="str">
            <v>Reprog</v>
          </cell>
        </row>
        <row r="391">
          <cell r="A391" t="str">
            <v>CF0PA80094430000</v>
          </cell>
          <cell r="B391" t="str">
            <v>CF0</v>
          </cell>
          <cell r="C391" t="str">
            <v>PA800944</v>
          </cell>
          <cell r="D391">
            <v>30000</v>
          </cell>
          <cell r="E391" t="str">
            <v/>
          </cell>
          <cell r="F391" t="str">
            <v>Reprog</v>
          </cell>
        </row>
        <row r="392">
          <cell r="A392" t="str">
            <v>CF0PA800952450000</v>
          </cell>
          <cell r="B392" t="str">
            <v>CF0</v>
          </cell>
          <cell r="C392" t="str">
            <v>PA800952</v>
          </cell>
          <cell r="D392">
            <v>450000</v>
          </cell>
          <cell r="E392" t="str">
            <v/>
          </cell>
          <cell r="F392" t="str">
            <v>Reprog</v>
          </cell>
        </row>
        <row r="393">
          <cell r="A393" t="str">
            <v>CF0PASD0801-11000</v>
          </cell>
          <cell r="B393" t="str">
            <v>CF0</v>
          </cell>
          <cell r="C393" t="str">
            <v>PASD0801</v>
          </cell>
          <cell r="D393">
            <v>-11000</v>
          </cell>
          <cell r="E393" t="str">
            <v/>
          </cell>
          <cell r="F393" t="str">
            <v>Reprog</v>
          </cell>
        </row>
        <row r="394">
          <cell r="A394" t="str">
            <v>CF0PASD0801413932</v>
          </cell>
          <cell r="B394" t="str">
            <v>CF0</v>
          </cell>
          <cell r="C394" t="str">
            <v>PASD0801</v>
          </cell>
          <cell r="D394">
            <v>413932</v>
          </cell>
          <cell r="E394" t="str">
            <v/>
          </cell>
          <cell r="F394" t="str">
            <v>Reprog</v>
          </cell>
        </row>
        <row r="395">
          <cell r="A395" t="str">
            <v>CF0PA800952-450000</v>
          </cell>
          <cell r="B395" t="str">
            <v>CF0</v>
          </cell>
          <cell r="C395" t="str">
            <v>PA800952</v>
          </cell>
          <cell r="D395">
            <v>-450000</v>
          </cell>
          <cell r="E395" t="str">
            <v/>
          </cell>
          <cell r="F395" t="str">
            <v>Reprog</v>
          </cell>
        </row>
        <row r="396">
          <cell r="A396" t="str">
            <v>CF0PASD0801-396896</v>
          </cell>
          <cell r="B396" t="str">
            <v>CF0</v>
          </cell>
          <cell r="C396" t="str">
            <v>PASD0801</v>
          </cell>
          <cell r="D396">
            <v>-396896</v>
          </cell>
          <cell r="E396" t="str">
            <v/>
          </cell>
          <cell r="F396" t="str">
            <v>Reprog</v>
          </cell>
        </row>
        <row r="397">
          <cell r="A397" t="str">
            <v>CF0PASD0801-6036</v>
          </cell>
          <cell r="B397" t="str">
            <v>CF0</v>
          </cell>
          <cell r="C397" t="str">
            <v>PASD0801</v>
          </cell>
          <cell r="D397">
            <v>-6036</v>
          </cell>
          <cell r="E397" t="str">
            <v/>
          </cell>
          <cell r="F397" t="str">
            <v>Reprog</v>
          </cell>
        </row>
        <row r="398">
          <cell r="A398" t="str">
            <v>CG0BA092007502133.04</v>
          </cell>
          <cell r="B398" t="str">
            <v>CG0</v>
          </cell>
          <cell r="C398" t="str">
            <v>BA092007</v>
          </cell>
          <cell r="D398">
            <v>502133.04</v>
          </cell>
          <cell r="E398" t="str">
            <v/>
          </cell>
          <cell r="F398" t="str">
            <v>Original</v>
          </cell>
        </row>
        <row r="399">
          <cell r="A399" t="str">
            <v>CG0BA092007449949.44</v>
          </cell>
          <cell r="B399" t="str">
            <v>CG0</v>
          </cell>
          <cell r="C399" t="str">
            <v>BA092007</v>
          </cell>
          <cell r="D399">
            <v>449949.44</v>
          </cell>
          <cell r="E399" t="str">
            <v/>
          </cell>
          <cell r="F399" t="str">
            <v>Original</v>
          </cell>
        </row>
        <row r="400">
          <cell r="A400" t="str">
            <v>CG0BA09200711899</v>
          </cell>
          <cell r="B400" t="str">
            <v>CG0</v>
          </cell>
          <cell r="C400" t="str">
            <v>BA092007</v>
          </cell>
          <cell r="D400">
            <v>11899</v>
          </cell>
          <cell r="E400" t="str">
            <v/>
          </cell>
          <cell r="F400" t="str">
            <v>Original</v>
          </cell>
        </row>
        <row r="401">
          <cell r="A401" t="str">
            <v>CG0BJUP2CG024000</v>
          </cell>
          <cell r="B401" t="str">
            <v>CG0</v>
          </cell>
          <cell r="C401" t="str">
            <v>BJUP2CG0</v>
          </cell>
          <cell r="D401">
            <v>24000</v>
          </cell>
          <cell r="E401" t="str">
            <v/>
          </cell>
          <cell r="F401" t="str">
            <v>WI Allocation</v>
          </cell>
        </row>
        <row r="402">
          <cell r="A402" t="str">
            <v>CH0BA0920071118221.84</v>
          </cell>
          <cell r="B402" t="str">
            <v>CH0</v>
          </cell>
          <cell r="C402" t="str">
            <v>BA092007</v>
          </cell>
          <cell r="D402">
            <v>1118221.84</v>
          </cell>
          <cell r="E402" t="str">
            <v/>
          </cell>
          <cell r="F402" t="str">
            <v>Original</v>
          </cell>
        </row>
        <row r="403">
          <cell r="A403" t="str">
            <v>CH0BA092007548311.45</v>
          </cell>
          <cell r="B403" t="str">
            <v>CH0</v>
          </cell>
          <cell r="C403" t="str">
            <v>BA092007</v>
          </cell>
          <cell r="D403">
            <v>548311.45</v>
          </cell>
          <cell r="E403" t="str">
            <v/>
          </cell>
          <cell r="F403" t="str">
            <v>Original</v>
          </cell>
        </row>
        <row r="404">
          <cell r="A404" t="str">
            <v>CH0BA092007191892.71</v>
          </cell>
          <cell r="B404" t="str">
            <v>CH0</v>
          </cell>
          <cell r="C404" t="str">
            <v>BA092007</v>
          </cell>
          <cell r="D404">
            <v>191892.71</v>
          </cell>
          <cell r="E404" t="str">
            <v/>
          </cell>
          <cell r="F404" t="str">
            <v>Original</v>
          </cell>
        </row>
        <row r="405">
          <cell r="A405" t="str">
            <v>CJ0BA0920071415396.42</v>
          </cell>
          <cell r="B405" t="str">
            <v>CJ0</v>
          </cell>
          <cell r="C405" t="str">
            <v>BA092007</v>
          </cell>
          <cell r="D405">
            <v>1415396.42</v>
          </cell>
          <cell r="E405" t="str">
            <v/>
          </cell>
          <cell r="F405" t="str">
            <v>Original</v>
          </cell>
        </row>
        <row r="406">
          <cell r="A406" t="str">
            <v>CJ0BA092007303325.11</v>
          </cell>
          <cell r="B406" t="str">
            <v>CJ0</v>
          </cell>
          <cell r="C406" t="str">
            <v>BA092007</v>
          </cell>
          <cell r="D406">
            <v>303325.11</v>
          </cell>
          <cell r="E406" t="str">
            <v/>
          </cell>
          <cell r="F406" t="str">
            <v>Original</v>
          </cell>
        </row>
        <row r="407">
          <cell r="A407" t="str">
            <v>CJ0BA092007801</v>
          </cell>
          <cell r="B407" t="str">
            <v>CJ0</v>
          </cell>
          <cell r="C407" t="str">
            <v>BA092007</v>
          </cell>
          <cell r="D407">
            <v>801</v>
          </cell>
          <cell r="E407" t="str">
            <v/>
          </cell>
          <cell r="F407" t="str">
            <v>Original</v>
          </cell>
        </row>
        <row r="408">
          <cell r="A408" t="str">
            <v>CP0BA09200732287719</v>
          </cell>
          <cell r="B408" t="str">
            <v>CP0</v>
          </cell>
          <cell r="C408" t="str">
            <v>BA092007</v>
          </cell>
          <cell r="D408">
            <v>32287719</v>
          </cell>
          <cell r="E408" t="str">
            <v/>
          </cell>
          <cell r="F408" t="str">
            <v>Original</v>
          </cell>
        </row>
        <row r="409">
          <cell r="A409" t="str">
            <v>CQ0BA092007864033.5</v>
          </cell>
          <cell r="B409" t="str">
            <v>CQ0</v>
          </cell>
          <cell r="C409" t="str">
            <v>BA092007</v>
          </cell>
          <cell r="D409">
            <v>864033.5</v>
          </cell>
          <cell r="E409" t="str">
            <v/>
          </cell>
          <cell r="F409" t="str">
            <v>Original</v>
          </cell>
        </row>
        <row r="410">
          <cell r="A410" t="str">
            <v>CQ0BA092007160000</v>
          </cell>
          <cell r="B410" t="str">
            <v>CQ0</v>
          </cell>
          <cell r="C410" t="str">
            <v>BA092007</v>
          </cell>
          <cell r="D410">
            <v>160000</v>
          </cell>
          <cell r="E410" t="str">
            <v/>
          </cell>
          <cell r="F410" t="str">
            <v>Original</v>
          </cell>
        </row>
        <row r="411">
          <cell r="A411" t="str">
            <v>CQ0BA092007237136.62</v>
          </cell>
          <cell r="B411" t="str">
            <v>CQ0</v>
          </cell>
          <cell r="C411" t="str">
            <v>BA092007</v>
          </cell>
          <cell r="D411">
            <v>237136.62</v>
          </cell>
          <cell r="E411" t="str">
            <v/>
          </cell>
          <cell r="F411" t="str">
            <v>Original</v>
          </cell>
        </row>
        <row r="412">
          <cell r="A412" t="str">
            <v>CQ0BA092007562863.88</v>
          </cell>
          <cell r="B412" t="str">
            <v>CQ0</v>
          </cell>
          <cell r="C412" t="str">
            <v>BA092007</v>
          </cell>
          <cell r="D412">
            <v>562863.88</v>
          </cell>
          <cell r="E412" t="str">
            <v/>
          </cell>
          <cell r="F412" t="str">
            <v>Original</v>
          </cell>
        </row>
        <row r="413">
          <cell r="A413" t="str">
            <v>CQ0PA001ACH450000</v>
          </cell>
          <cell r="B413" t="str">
            <v>CQ0</v>
          </cell>
          <cell r="C413" t="str">
            <v>PA001ACH</v>
          </cell>
          <cell r="D413">
            <v>450000</v>
          </cell>
          <cell r="E413" t="str">
            <v/>
          </cell>
          <cell r="F413" t="str">
            <v>Reprog</v>
          </cell>
        </row>
        <row r="414">
          <cell r="A414" t="str">
            <v>CQ0PA001ACH-450000</v>
          </cell>
          <cell r="B414" t="str">
            <v>CQ0</v>
          </cell>
          <cell r="C414" t="str">
            <v>PA001ACH</v>
          </cell>
          <cell r="D414">
            <v>-450000</v>
          </cell>
          <cell r="E414" t="str">
            <v/>
          </cell>
          <cell r="F414" t="str">
            <v>Reprog</v>
          </cell>
        </row>
        <row r="415">
          <cell r="A415" t="str">
            <v>CQ0PA002ACH59000</v>
          </cell>
          <cell r="B415" t="str">
            <v>CQ0</v>
          </cell>
          <cell r="C415" t="str">
            <v>PA002ACH</v>
          </cell>
          <cell r="D415">
            <v>59000</v>
          </cell>
          <cell r="E415" t="str">
            <v/>
          </cell>
          <cell r="F415" t="str">
            <v>Reprog</v>
          </cell>
        </row>
        <row r="416">
          <cell r="A416" t="str">
            <v>CQ0PA002ACH-59000</v>
          </cell>
          <cell r="B416" t="str">
            <v>CQ0</v>
          </cell>
          <cell r="C416" t="str">
            <v>PA002ACH</v>
          </cell>
          <cell r="D416">
            <v>-59000</v>
          </cell>
          <cell r="E416" t="str">
            <v/>
          </cell>
          <cell r="F416" t="str">
            <v>Reprog</v>
          </cell>
        </row>
        <row r="417">
          <cell r="A417" t="str">
            <v>CQ0PA003ACH145000</v>
          </cell>
          <cell r="B417" t="str">
            <v>CQ0</v>
          </cell>
          <cell r="C417" t="str">
            <v>PA003ACH</v>
          </cell>
          <cell r="D417">
            <v>145000</v>
          </cell>
          <cell r="E417" t="str">
            <v/>
          </cell>
          <cell r="F417" t="str">
            <v>Reprog</v>
          </cell>
        </row>
        <row r="418">
          <cell r="A418" t="str">
            <v>CQ0PA004ACH5000</v>
          </cell>
          <cell r="B418" t="str">
            <v>CQ0</v>
          </cell>
          <cell r="C418" t="str">
            <v>PA004ACH</v>
          </cell>
          <cell r="D418">
            <v>5000</v>
          </cell>
          <cell r="E418" t="str">
            <v/>
          </cell>
          <cell r="F418" t="str">
            <v>Reprog</v>
          </cell>
        </row>
        <row r="419">
          <cell r="A419" t="str">
            <v>CQ0PA004ACH-112933</v>
          </cell>
          <cell r="B419" t="str">
            <v>CQ0</v>
          </cell>
          <cell r="C419" t="str">
            <v>PA004ACH</v>
          </cell>
          <cell r="D419">
            <v>-112933</v>
          </cell>
          <cell r="E419" t="str">
            <v/>
          </cell>
          <cell r="F419" t="str">
            <v>Reprog</v>
          </cell>
        </row>
        <row r="420">
          <cell r="A420" t="str">
            <v>CQ0PA004ACH124600</v>
          </cell>
          <cell r="B420" t="str">
            <v>CQ0</v>
          </cell>
          <cell r="C420" t="str">
            <v>PA004ACH</v>
          </cell>
          <cell r="D420">
            <v>124600</v>
          </cell>
          <cell r="E420" t="str">
            <v/>
          </cell>
          <cell r="F420" t="str">
            <v>Reprog</v>
          </cell>
        </row>
        <row r="421">
          <cell r="A421" t="str">
            <v>CQ0PA004ACH-2100</v>
          </cell>
          <cell r="B421" t="str">
            <v>CQ0</v>
          </cell>
          <cell r="C421" t="str">
            <v>PA004ACH</v>
          </cell>
          <cell r="D421">
            <v>-2100</v>
          </cell>
          <cell r="E421" t="str">
            <v/>
          </cell>
          <cell r="F421" t="str">
            <v>Reprog</v>
          </cell>
        </row>
        <row r="422">
          <cell r="A422" t="str">
            <v>CQ0PA004ACH13683</v>
          </cell>
          <cell r="B422" t="str">
            <v>CQ0</v>
          </cell>
          <cell r="C422" t="str">
            <v>PA004ACH</v>
          </cell>
          <cell r="D422">
            <v>13683</v>
          </cell>
          <cell r="E422" t="str">
            <v/>
          </cell>
          <cell r="F422" t="str">
            <v>Reprog</v>
          </cell>
        </row>
        <row r="423">
          <cell r="A423" t="str">
            <v>CQ0PA004ACH20000</v>
          </cell>
          <cell r="B423" t="str">
            <v>CQ0</v>
          </cell>
          <cell r="C423" t="str">
            <v>PA004ACH</v>
          </cell>
          <cell r="D423">
            <v>20000</v>
          </cell>
          <cell r="E423" t="str">
            <v/>
          </cell>
          <cell r="F423" t="str">
            <v>Reprog</v>
          </cell>
        </row>
        <row r="424">
          <cell r="A424" t="str">
            <v>CQ0PA003ACH-145000</v>
          </cell>
          <cell r="B424" t="str">
            <v>CQ0</v>
          </cell>
          <cell r="C424" t="str">
            <v>PA003ACH</v>
          </cell>
          <cell r="D424">
            <v>-145000</v>
          </cell>
          <cell r="E424" t="str">
            <v/>
          </cell>
          <cell r="F424" t="str">
            <v>Reprog</v>
          </cell>
        </row>
        <row r="425">
          <cell r="A425" t="str">
            <v>CQ0PA004ACH-48250</v>
          </cell>
          <cell r="B425" t="str">
            <v>CQ0</v>
          </cell>
          <cell r="C425" t="str">
            <v>PA004ACH</v>
          </cell>
          <cell r="D425">
            <v>-48250</v>
          </cell>
          <cell r="E425" t="str">
            <v/>
          </cell>
          <cell r="F425" t="str">
            <v>Reprog</v>
          </cell>
        </row>
        <row r="426">
          <cell r="A426" t="str">
            <v>CQ0PA005ACH2100</v>
          </cell>
          <cell r="B426" t="str">
            <v>CQ0</v>
          </cell>
          <cell r="C426" t="str">
            <v>PA005ACH</v>
          </cell>
          <cell r="D426">
            <v>2100</v>
          </cell>
          <cell r="E426" t="str">
            <v/>
          </cell>
          <cell r="F426" t="str">
            <v>Reprog</v>
          </cell>
        </row>
        <row r="427">
          <cell r="A427" t="str">
            <v>CQ0PA005ACH-7800</v>
          </cell>
          <cell r="B427" t="str">
            <v>CQ0</v>
          </cell>
          <cell r="C427" t="str">
            <v>PA005ACH</v>
          </cell>
          <cell r="D427">
            <v>-7800</v>
          </cell>
          <cell r="E427" t="str">
            <v/>
          </cell>
          <cell r="F427" t="str">
            <v>Reprog</v>
          </cell>
        </row>
        <row r="428">
          <cell r="A428" t="str">
            <v>CQ0PA005ACH122500</v>
          </cell>
          <cell r="B428" t="str">
            <v>CQ0</v>
          </cell>
          <cell r="C428" t="str">
            <v>PA005ACH</v>
          </cell>
          <cell r="D428">
            <v>122500</v>
          </cell>
          <cell r="E428" t="str">
            <v/>
          </cell>
          <cell r="F428" t="str">
            <v>Reprog</v>
          </cell>
        </row>
        <row r="429">
          <cell r="A429" t="str">
            <v>CQ0PA005ACH-3500</v>
          </cell>
          <cell r="B429" t="str">
            <v>CQ0</v>
          </cell>
          <cell r="C429" t="str">
            <v>PA005ACH</v>
          </cell>
          <cell r="D429">
            <v>-3500</v>
          </cell>
          <cell r="E429" t="str">
            <v/>
          </cell>
          <cell r="F429" t="str">
            <v>Reprog</v>
          </cell>
        </row>
        <row r="430">
          <cell r="A430" t="str">
            <v>CQ0PA005ACH-106100</v>
          </cell>
          <cell r="B430" t="str">
            <v>CQ0</v>
          </cell>
          <cell r="C430" t="str">
            <v>PA005ACH</v>
          </cell>
          <cell r="D430">
            <v>-106100</v>
          </cell>
          <cell r="E430" t="str">
            <v/>
          </cell>
          <cell r="F430" t="str">
            <v>Reprog</v>
          </cell>
        </row>
        <row r="431">
          <cell r="A431" t="str">
            <v>CQ0PA005ACH-7200</v>
          </cell>
          <cell r="B431" t="str">
            <v>CQ0</v>
          </cell>
          <cell r="C431" t="str">
            <v>PA005ACH</v>
          </cell>
          <cell r="D431">
            <v>-7200</v>
          </cell>
          <cell r="E431" t="str">
            <v/>
          </cell>
          <cell r="F431" t="str">
            <v>Reprog</v>
          </cell>
        </row>
        <row r="432">
          <cell r="A432" t="str">
            <v>CR0BA09200714471745.74</v>
          </cell>
          <cell r="B432" t="str">
            <v>CR0</v>
          </cell>
          <cell r="C432" t="str">
            <v>BA092007</v>
          </cell>
          <cell r="D432">
            <v>14471745.74</v>
          </cell>
          <cell r="E432" t="str">
            <v/>
          </cell>
          <cell r="F432" t="str">
            <v>Original</v>
          </cell>
        </row>
        <row r="433">
          <cell r="A433" t="str">
            <v>CR0BA0920077231284.68</v>
          </cell>
          <cell r="B433" t="str">
            <v>CR0</v>
          </cell>
          <cell r="C433" t="str">
            <v>BA092007</v>
          </cell>
          <cell r="D433">
            <v>7231284.68</v>
          </cell>
          <cell r="E433" t="str">
            <v/>
          </cell>
          <cell r="F433" t="str">
            <v>Original</v>
          </cell>
        </row>
        <row r="434">
          <cell r="A434" t="str">
            <v>CR0BA0920074544160.76</v>
          </cell>
          <cell r="B434" t="str">
            <v>CR0</v>
          </cell>
          <cell r="C434" t="str">
            <v>BA092007</v>
          </cell>
          <cell r="D434">
            <v>4544160.76</v>
          </cell>
          <cell r="E434" t="str">
            <v/>
          </cell>
          <cell r="F434" t="str">
            <v>Original</v>
          </cell>
        </row>
        <row r="435">
          <cell r="A435" t="str">
            <v>CR0BA0920072696905.97</v>
          </cell>
          <cell r="B435" t="str">
            <v>CR0</v>
          </cell>
          <cell r="C435" t="str">
            <v>BA092007</v>
          </cell>
          <cell r="D435">
            <v>2696905.97</v>
          </cell>
          <cell r="E435" t="str">
            <v/>
          </cell>
          <cell r="F435" t="str">
            <v>Original</v>
          </cell>
        </row>
        <row r="436">
          <cell r="A436" t="str">
            <v>CR0BA092007154075.34</v>
          </cell>
          <cell r="B436" t="str">
            <v>CR0</v>
          </cell>
          <cell r="C436" t="str">
            <v>BA092007</v>
          </cell>
          <cell r="D436">
            <v>154075.34</v>
          </cell>
          <cell r="E436" t="str">
            <v/>
          </cell>
          <cell r="F436" t="str">
            <v>Original</v>
          </cell>
        </row>
        <row r="437">
          <cell r="A437" t="str">
            <v>CR0BA092007458561.66</v>
          </cell>
          <cell r="B437" t="str">
            <v>CR0</v>
          </cell>
          <cell r="C437" t="str">
            <v>BA092007</v>
          </cell>
          <cell r="D437">
            <v>458561.66</v>
          </cell>
          <cell r="E437" t="str">
            <v/>
          </cell>
          <cell r="F437" t="str">
            <v>Original</v>
          </cell>
        </row>
        <row r="438">
          <cell r="A438" t="str">
            <v>CR0BA092007142000</v>
          </cell>
          <cell r="B438" t="str">
            <v>CR0</v>
          </cell>
          <cell r="C438" t="str">
            <v>BA092007</v>
          </cell>
          <cell r="D438">
            <v>142000</v>
          </cell>
          <cell r="E438" t="str">
            <v/>
          </cell>
          <cell r="F438" t="str">
            <v>Original</v>
          </cell>
        </row>
        <row r="439">
          <cell r="A439" t="str">
            <v>CR0BA092007967499.7</v>
          </cell>
          <cell r="B439" t="str">
            <v>CR0</v>
          </cell>
          <cell r="C439" t="str">
            <v>BA092007</v>
          </cell>
          <cell r="D439">
            <v>967499.7</v>
          </cell>
          <cell r="E439" t="str">
            <v/>
          </cell>
          <cell r="F439" t="str">
            <v>Original</v>
          </cell>
        </row>
        <row r="440">
          <cell r="A440" t="str">
            <v>CR0BA0920071130882.3</v>
          </cell>
          <cell r="B440" t="str">
            <v>CR0</v>
          </cell>
          <cell r="C440" t="str">
            <v>BA092007</v>
          </cell>
          <cell r="D440">
            <v>1130882.3</v>
          </cell>
          <cell r="E440" t="str">
            <v/>
          </cell>
          <cell r="F440" t="str">
            <v>Original</v>
          </cell>
        </row>
        <row r="441">
          <cell r="A441" t="str">
            <v>CR0BA09200730000</v>
          </cell>
          <cell r="B441" t="str">
            <v>CR0</v>
          </cell>
          <cell r="C441" t="str">
            <v>BA092007</v>
          </cell>
          <cell r="D441">
            <v>30000</v>
          </cell>
          <cell r="E441" t="str">
            <v/>
          </cell>
          <cell r="F441" t="str">
            <v>Original</v>
          </cell>
        </row>
        <row r="442">
          <cell r="A442" t="str">
            <v>CR0BA09200770000</v>
          </cell>
          <cell r="B442" t="str">
            <v>CR0</v>
          </cell>
          <cell r="C442" t="str">
            <v>BA092007</v>
          </cell>
          <cell r="D442">
            <v>70000</v>
          </cell>
          <cell r="E442" t="str">
            <v/>
          </cell>
          <cell r="F442" t="str">
            <v>Original</v>
          </cell>
        </row>
        <row r="443">
          <cell r="A443" t="str">
            <v>CR0BA0920075559155.27</v>
          </cell>
          <cell r="B443" t="str">
            <v>CR0</v>
          </cell>
          <cell r="C443" t="str">
            <v>BA092007</v>
          </cell>
          <cell r="D443">
            <v>5559155.27</v>
          </cell>
          <cell r="E443" t="str">
            <v/>
          </cell>
          <cell r="F443" t="str">
            <v>Original</v>
          </cell>
        </row>
        <row r="444">
          <cell r="A444" t="str">
            <v>CR0BA092007655586</v>
          </cell>
          <cell r="B444" t="str">
            <v>CR0</v>
          </cell>
          <cell r="C444" t="str">
            <v>BA092007</v>
          </cell>
          <cell r="D444">
            <v>655586</v>
          </cell>
          <cell r="E444" t="str">
            <v/>
          </cell>
          <cell r="F444" t="str">
            <v>Original</v>
          </cell>
        </row>
        <row r="445">
          <cell r="A445" t="str">
            <v>CR0BA092007100000</v>
          </cell>
          <cell r="B445" t="str">
            <v>CR0</v>
          </cell>
          <cell r="C445" t="str">
            <v>BA092007</v>
          </cell>
          <cell r="D445">
            <v>100000</v>
          </cell>
          <cell r="E445" t="str">
            <v/>
          </cell>
          <cell r="F445" t="str">
            <v>Original</v>
          </cell>
        </row>
        <row r="446">
          <cell r="A446" t="str">
            <v>CR0BA092007563000</v>
          </cell>
          <cell r="B446" t="str">
            <v>CR0</v>
          </cell>
          <cell r="C446" t="str">
            <v>BA092007</v>
          </cell>
          <cell r="D446">
            <v>563000</v>
          </cell>
          <cell r="E446" t="str">
            <v/>
          </cell>
          <cell r="F446" t="str">
            <v>Original</v>
          </cell>
        </row>
        <row r="447">
          <cell r="A447" t="str">
            <v>CR0BA0920071554959</v>
          </cell>
          <cell r="B447" t="str">
            <v>CR0</v>
          </cell>
          <cell r="C447" t="str">
            <v>BA092007</v>
          </cell>
          <cell r="D447">
            <v>1554959</v>
          </cell>
          <cell r="E447" t="str">
            <v/>
          </cell>
          <cell r="F447" t="str">
            <v>Original</v>
          </cell>
        </row>
        <row r="448">
          <cell r="A448" t="str">
            <v>CR0BA09200775000</v>
          </cell>
          <cell r="B448" t="str">
            <v>CR0</v>
          </cell>
          <cell r="C448" t="str">
            <v>BA092007</v>
          </cell>
          <cell r="D448">
            <v>75000</v>
          </cell>
          <cell r="E448" t="str">
            <v/>
          </cell>
          <cell r="F448" t="str">
            <v>Original</v>
          </cell>
        </row>
        <row r="449">
          <cell r="A449" t="str">
            <v>CR0BA09200770476.5</v>
          </cell>
          <cell r="B449" t="str">
            <v>CR0</v>
          </cell>
          <cell r="C449" t="str">
            <v>BA092007</v>
          </cell>
          <cell r="D449">
            <v>70476.5</v>
          </cell>
          <cell r="E449" t="str">
            <v/>
          </cell>
          <cell r="F449" t="str">
            <v>Original</v>
          </cell>
        </row>
        <row r="450">
          <cell r="A450" t="str">
            <v>CR0BJUP2CR0392000</v>
          </cell>
          <cell r="B450" t="str">
            <v>CR0</v>
          </cell>
          <cell r="C450" t="str">
            <v>BJUP2CR0</v>
          </cell>
          <cell r="D450">
            <v>392000</v>
          </cell>
          <cell r="E450" t="str">
            <v/>
          </cell>
          <cell r="F450" t="str">
            <v>WI Allocation</v>
          </cell>
        </row>
        <row r="451">
          <cell r="A451" t="str">
            <v>CR0BJRE7175-43000</v>
          </cell>
          <cell r="B451" t="str">
            <v>CR0</v>
          </cell>
          <cell r="C451" t="str">
            <v>BJRE7175</v>
          </cell>
          <cell r="D451">
            <v>-43000</v>
          </cell>
          <cell r="E451" t="str">
            <v>17-175</v>
          </cell>
          <cell r="F451" t="str">
            <v>Reprog C</v>
          </cell>
        </row>
        <row r="452">
          <cell r="A452" t="str">
            <v>CS0BA09200750000000</v>
          </cell>
          <cell r="B452" t="str">
            <v>CS0</v>
          </cell>
          <cell r="C452" t="str">
            <v>BA092007</v>
          </cell>
          <cell r="D452">
            <v>50000000</v>
          </cell>
          <cell r="E452" t="str">
            <v/>
          </cell>
          <cell r="F452" t="str">
            <v>Original</v>
          </cell>
        </row>
        <row r="453">
          <cell r="A453" t="str">
            <v>CS0BJSUPL16-6163000</v>
          </cell>
          <cell r="B453" t="str">
            <v>CS0</v>
          </cell>
          <cell r="C453" t="str">
            <v>BJSUPL16</v>
          </cell>
          <cell r="D453">
            <v>-6163000</v>
          </cell>
          <cell r="E453" t="str">
            <v/>
          </cell>
          <cell r="F453" t="str">
            <v>Operating Cash Reserve</v>
          </cell>
        </row>
        <row r="454">
          <cell r="A454" t="str">
            <v>CS0BJSUPL36-3600000</v>
          </cell>
          <cell r="B454" t="str">
            <v>CS0</v>
          </cell>
          <cell r="C454" t="str">
            <v>BJSUPL36</v>
          </cell>
          <cell r="D454">
            <v>-3600000</v>
          </cell>
          <cell r="E454" t="str">
            <v/>
          </cell>
          <cell r="F454" t="str">
            <v>Operating Cash Reserve</v>
          </cell>
        </row>
        <row r="455">
          <cell r="A455" t="str">
            <v>CS0BJC17718-3711595</v>
          </cell>
          <cell r="B455" t="str">
            <v>CS0</v>
          </cell>
          <cell r="C455" t="str">
            <v>BJC17718</v>
          </cell>
          <cell r="D455">
            <v>-3711595</v>
          </cell>
          <cell r="E455" t="str">
            <v/>
          </cell>
          <cell r="F455" t="str">
            <v>Operating Cash Reserve</v>
          </cell>
        </row>
        <row r="456">
          <cell r="A456" t="str">
            <v>CT0BA0920072688608.97</v>
          </cell>
          <cell r="B456" t="str">
            <v>CT0</v>
          </cell>
          <cell r="C456" t="str">
            <v>BA092007</v>
          </cell>
          <cell r="D456">
            <v>2688608.97</v>
          </cell>
          <cell r="E456" t="str">
            <v/>
          </cell>
          <cell r="F456" t="str">
            <v>Original</v>
          </cell>
        </row>
        <row r="457">
          <cell r="A457" t="str">
            <v>CT0BA0920074557757.8</v>
          </cell>
          <cell r="B457" t="str">
            <v>CT0</v>
          </cell>
          <cell r="C457" t="str">
            <v>BA092007</v>
          </cell>
          <cell r="D457">
            <v>4557757.8</v>
          </cell>
          <cell r="E457" t="str">
            <v/>
          </cell>
          <cell r="F457" t="str">
            <v>Original</v>
          </cell>
        </row>
        <row r="458">
          <cell r="A458" t="str">
            <v>CT0PADOTOCT110000</v>
          </cell>
          <cell r="B458" t="str">
            <v>CT0</v>
          </cell>
          <cell r="C458" t="str">
            <v>PADOTOCT</v>
          </cell>
          <cell r="D458">
            <v>110000</v>
          </cell>
          <cell r="E458" t="str">
            <v/>
          </cell>
          <cell r="F458" t="str">
            <v>Nondeptl Allocation</v>
          </cell>
        </row>
        <row r="459">
          <cell r="A459" t="str">
            <v>CT0PADO2CT1400000</v>
          </cell>
          <cell r="B459" t="str">
            <v>CT0</v>
          </cell>
          <cell r="C459" t="str">
            <v>PADO2CT1</v>
          </cell>
          <cell r="D459">
            <v>400000</v>
          </cell>
          <cell r="E459" t="str">
            <v/>
          </cell>
          <cell r="F459" t="str">
            <v>Nondeptl Allocation</v>
          </cell>
        </row>
        <row r="460">
          <cell r="A460" t="str">
            <v>CT0PAREP008109576</v>
          </cell>
          <cell r="B460" t="str">
            <v>CT0</v>
          </cell>
          <cell r="C460" t="str">
            <v>PAREP008</v>
          </cell>
          <cell r="D460">
            <v>109576</v>
          </cell>
          <cell r="E460" t="str">
            <v/>
          </cell>
          <cell r="F460" t="str">
            <v>Reprog</v>
          </cell>
        </row>
        <row r="461">
          <cell r="A461" t="str">
            <v>CT0PAREP008-650753</v>
          </cell>
          <cell r="B461" t="str">
            <v>CT0</v>
          </cell>
          <cell r="C461" t="str">
            <v>PAREP008</v>
          </cell>
          <cell r="D461">
            <v>-650753</v>
          </cell>
          <cell r="E461" t="str">
            <v/>
          </cell>
          <cell r="F461" t="str">
            <v>Reprog</v>
          </cell>
        </row>
        <row r="462">
          <cell r="A462" t="str">
            <v>CT0PAREP00842000</v>
          </cell>
          <cell r="B462" t="str">
            <v>CT0</v>
          </cell>
          <cell r="C462" t="str">
            <v>PAREP008</v>
          </cell>
          <cell r="D462">
            <v>42000</v>
          </cell>
          <cell r="E462" t="str">
            <v/>
          </cell>
          <cell r="F462" t="str">
            <v>Reprog</v>
          </cell>
        </row>
        <row r="463">
          <cell r="A463" t="str">
            <v>CT0PAREP008499177</v>
          </cell>
          <cell r="B463" t="str">
            <v>CT0</v>
          </cell>
          <cell r="C463" t="str">
            <v>PAREP008</v>
          </cell>
          <cell r="D463">
            <v>499177</v>
          </cell>
          <cell r="E463" t="str">
            <v/>
          </cell>
          <cell r="F463" t="str">
            <v>Reprog</v>
          </cell>
        </row>
        <row r="464">
          <cell r="A464" t="str">
            <v>DA0BA092007252345.63</v>
          </cell>
          <cell r="B464" t="str">
            <v>DA0</v>
          </cell>
          <cell r="C464" t="str">
            <v>BA092007</v>
          </cell>
          <cell r="D464">
            <v>252345.63</v>
          </cell>
          <cell r="E464" t="str">
            <v/>
          </cell>
          <cell r="F464" t="str">
            <v>Original</v>
          </cell>
        </row>
        <row r="465">
          <cell r="A465" t="str">
            <v>DA0BA092007425381.37</v>
          </cell>
          <cell r="B465" t="str">
            <v>DA0</v>
          </cell>
          <cell r="C465" t="str">
            <v>BA092007</v>
          </cell>
          <cell r="D465">
            <v>425381.37</v>
          </cell>
          <cell r="E465" t="str">
            <v/>
          </cell>
          <cell r="F465" t="str">
            <v>Original</v>
          </cell>
        </row>
        <row r="466">
          <cell r="A466" t="str">
            <v>DA0BA09200748923</v>
          </cell>
          <cell r="B466" t="str">
            <v>DA0</v>
          </cell>
          <cell r="C466" t="str">
            <v>BA092007</v>
          </cell>
          <cell r="D466">
            <v>48923</v>
          </cell>
          <cell r="E466" t="str">
            <v/>
          </cell>
          <cell r="F466" t="str">
            <v>Original</v>
          </cell>
        </row>
        <row r="467">
          <cell r="A467" t="str">
            <v>DA0BJREPDA1-28000</v>
          </cell>
          <cell r="B467" t="str">
            <v>DA0</v>
          </cell>
          <cell r="C467" t="str">
            <v>BJREPDA1</v>
          </cell>
          <cell r="D467">
            <v>-28000</v>
          </cell>
          <cell r="E467" t="str">
            <v/>
          </cell>
          <cell r="F467" t="str">
            <v>Reprog</v>
          </cell>
        </row>
        <row r="468">
          <cell r="A468" t="str">
            <v>DA0BJREPDA128000</v>
          </cell>
          <cell r="B468" t="str">
            <v>DA0</v>
          </cell>
          <cell r="C468" t="str">
            <v>BJREPDA1</v>
          </cell>
          <cell r="D468">
            <v>28000</v>
          </cell>
          <cell r="E468" t="str">
            <v/>
          </cell>
          <cell r="F468" t="str">
            <v>Reprog</v>
          </cell>
        </row>
        <row r="469">
          <cell r="A469" t="str">
            <v>DA0BJUP2DA04000</v>
          </cell>
          <cell r="B469" t="str">
            <v>DA0</v>
          </cell>
          <cell r="C469" t="str">
            <v>BJUP2DA0</v>
          </cell>
          <cell r="D469">
            <v>4000</v>
          </cell>
          <cell r="E469" t="str">
            <v/>
          </cell>
          <cell r="F469" t="str">
            <v>WI Allocation</v>
          </cell>
        </row>
        <row r="470">
          <cell r="A470" t="str">
            <v>DA0PA082108-4077</v>
          </cell>
          <cell r="B470" t="str">
            <v>DA0</v>
          </cell>
          <cell r="C470" t="str">
            <v>PA082108</v>
          </cell>
          <cell r="D470">
            <v>-4077</v>
          </cell>
          <cell r="E470" t="str">
            <v/>
          </cell>
          <cell r="F470" t="str">
            <v>Reprog</v>
          </cell>
        </row>
        <row r="471">
          <cell r="A471" t="str">
            <v>DA0PA08210853000</v>
          </cell>
          <cell r="B471" t="str">
            <v>DA0</v>
          </cell>
          <cell r="C471" t="str">
            <v>PA082108</v>
          </cell>
          <cell r="D471">
            <v>53000</v>
          </cell>
          <cell r="E471" t="str">
            <v/>
          </cell>
          <cell r="F471" t="str">
            <v>Reprog</v>
          </cell>
        </row>
        <row r="472">
          <cell r="A472" t="str">
            <v>DA0PA082108-48923</v>
          </cell>
          <cell r="B472" t="str">
            <v>DA0</v>
          </cell>
          <cell r="C472" t="str">
            <v>PA082108</v>
          </cell>
          <cell r="D472">
            <v>-48923</v>
          </cell>
          <cell r="E472" t="str">
            <v/>
          </cell>
          <cell r="F472" t="str">
            <v>Reprog</v>
          </cell>
        </row>
        <row r="473">
          <cell r="A473" t="str">
            <v>DB0BA0920071695036</v>
          </cell>
          <cell r="B473" t="str">
            <v>DB0</v>
          </cell>
          <cell r="C473" t="str">
            <v>BA092007</v>
          </cell>
          <cell r="D473">
            <v>1695036</v>
          </cell>
          <cell r="E473" t="str">
            <v/>
          </cell>
          <cell r="F473" t="str">
            <v>Original</v>
          </cell>
        </row>
        <row r="474">
          <cell r="A474" t="str">
            <v>DB0BA092007271500</v>
          </cell>
          <cell r="B474" t="str">
            <v>DB0</v>
          </cell>
          <cell r="C474" t="str">
            <v>BA092007</v>
          </cell>
          <cell r="D474">
            <v>271500</v>
          </cell>
          <cell r="E474" t="str">
            <v/>
          </cell>
          <cell r="F474" t="str">
            <v>Original</v>
          </cell>
        </row>
        <row r="475">
          <cell r="A475" t="str">
            <v>DB0BA09200720714734</v>
          </cell>
          <cell r="B475" t="str">
            <v>DB0</v>
          </cell>
          <cell r="C475" t="str">
            <v>BA092007</v>
          </cell>
          <cell r="D475">
            <v>20714734</v>
          </cell>
          <cell r="E475" t="str">
            <v/>
          </cell>
          <cell r="F475" t="str">
            <v>Original</v>
          </cell>
        </row>
        <row r="476">
          <cell r="A476" t="str">
            <v>DB0BA0920072694823</v>
          </cell>
          <cell r="B476" t="str">
            <v>DB0</v>
          </cell>
          <cell r="C476" t="str">
            <v>BA092007</v>
          </cell>
          <cell r="D476">
            <v>2694823</v>
          </cell>
          <cell r="E476" t="str">
            <v/>
          </cell>
          <cell r="F476" t="str">
            <v>Original</v>
          </cell>
        </row>
        <row r="477">
          <cell r="A477" t="str">
            <v>DB0BA0920072205537</v>
          </cell>
          <cell r="B477" t="str">
            <v>DB0</v>
          </cell>
          <cell r="C477" t="str">
            <v>BA092007</v>
          </cell>
          <cell r="D477">
            <v>2205537</v>
          </cell>
          <cell r="E477" t="str">
            <v/>
          </cell>
          <cell r="F477" t="str">
            <v>Original</v>
          </cell>
        </row>
        <row r="478">
          <cell r="A478" t="str">
            <v>DB0BA092007212584</v>
          </cell>
          <cell r="B478" t="str">
            <v>DB0</v>
          </cell>
          <cell r="C478" t="str">
            <v>BA092007</v>
          </cell>
          <cell r="D478">
            <v>212584</v>
          </cell>
          <cell r="E478" t="str">
            <v/>
          </cell>
          <cell r="F478" t="str">
            <v>Original</v>
          </cell>
        </row>
        <row r="479">
          <cell r="A479" t="str">
            <v>DB0BA0920071171784</v>
          </cell>
          <cell r="B479" t="str">
            <v>DB0</v>
          </cell>
          <cell r="C479" t="str">
            <v>BA092007</v>
          </cell>
          <cell r="D479">
            <v>1171784</v>
          </cell>
          <cell r="E479" t="str">
            <v/>
          </cell>
          <cell r="F479" t="str">
            <v>Original</v>
          </cell>
        </row>
        <row r="480">
          <cell r="A480" t="str">
            <v>DB0BA092007500000</v>
          </cell>
          <cell r="B480" t="str">
            <v>DB0</v>
          </cell>
          <cell r="C480" t="str">
            <v>BA092007</v>
          </cell>
          <cell r="D480">
            <v>500000</v>
          </cell>
          <cell r="E480" t="str">
            <v/>
          </cell>
          <cell r="F480" t="str">
            <v>Original</v>
          </cell>
        </row>
        <row r="481">
          <cell r="A481" t="str">
            <v>DB0BA092007258934</v>
          </cell>
          <cell r="B481" t="str">
            <v>DB0</v>
          </cell>
          <cell r="C481" t="str">
            <v>BA092007</v>
          </cell>
          <cell r="D481">
            <v>258934</v>
          </cell>
          <cell r="E481" t="str">
            <v/>
          </cell>
          <cell r="F481" t="str">
            <v>Original</v>
          </cell>
        </row>
        <row r="482">
          <cell r="A482" t="str">
            <v>DB0BA092007183516.41</v>
          </cell>
          <cell r="B482" t="str">
            <v>DB0</v>
          </cell>
          <cell r="C482" t="str">
            <v>BA092007</v>
          </cell>
          <cell r="D482">
            <v>183516.41</v>
          </cell>
          <cell r="E482" t="str">
            <v/>
          </cell>
          <cell r="F482" t="str">
            <v>Original</v>
          </cell>
        </row>
        <row r="483">
          <cell r="A483" t="str">
            <v>DB0BA092007749621.56</v>
          </cell>
          <cell r="B483" t="str">
            <v>DB0</v>
          </cell>
          <cell r="C483" t="str">
            <v>BA092007</v>
          </cell>
          <cell r="D483">
            <v>749621.56</v>
          </cell>
          <cell r="E483" t="str">
            <v/>
          </cell>
          <cell r="F483" t="str">
            <v>Original</v>
          </cell>
        </row>
        <row r="484">
          <cell r="A484" t="str">
            <v>DB0BA092007205506.25</v>
          </cell>
          <cell r="B484" t="str">
            <v>DB0</v>
          </cell>
          <cell r="C484" t="str">
            <v>BA092007</v>
          </cell>
          <cell r="D484">
            <v>205506.25</v>
          </cell>
          <cell r="E484" t="str">
            <v/>
          </cell>
          <cell r="F484" t="str">
            <v>Original</v>
          </cell>
        </row>
        <row r="485">
          <cell r="A485" t="str">
            <v>DB0BJEMZADB1459140</v>
          </cell>
          <cell r="B485" t="str">
            <v>DB0</v>
          </cell>
          <cell r="C485" t="str">
            <v>BJEMZADB</v>
          </cell>
          <cell r="D485">
            <v>1459140</v>
          </cell>
          <cell r="E485" t="str">
            <v/>
          </cell>
          <cell r="F485" t="str">
            <v>Nondeptl Allocation</v>
          </cell>
        </row>
        <row r="486">
          <cell r="A486" t="str">
            <v>DB0PADAS00550000</v>
          </cell>
          <cell r="B486" t="str">
            <v>DB0</v>
          </cell>
          <cell r="C486" t="str">
            <v>PADAS005</v>
          </cell>
          <cell r="D486">
            <v>50000</v>
          </cell>
          <cell r="E486" t="str">
            <v/>
          </cell>
          <cell r="F486" t="str">
            <v>Reprog</v>
          </cell>
        </row>
        <row r="487">
          <cell r="A487" t="str">
            <v>DB0PADAS005-50000</v>
          </cell>
          <cell r="B487" t="str">
            <v>DB0</v>
          </cell>
          <cell r="C487" t="str">
            <v>PADAS005</v>
          </cell>
          <cell r="D487">
            <v>-50000</v>
          </cell>
          <cell r="E487" t="str">
            <v/>
          </cell>
          <cell r="F487" t="str">
            <v>Reprog</v>
          </cell>
        </row>
        <row r="488">
          <cell r="A488" t="str">
            <v>DC0BA0920076791012.8</v>
          </cell>
          <cell r="B488" t="str">
            <v>DC0</v>
          </cell>
          <cell r="C488" t="str">
            <v>BA092007</v>
          </cell>
          <cell r="D488">
            <v>6791012.8</v>
          </cell>
          <cell r="E488" t="str">
            <v/>
          </cell>
          <cell r="F488" t="str">
            <v>Original</v>
          </cell>
        </row>
        <row r="489">
          <cell r="A489" t="str">
            <v>DC0BA0920075878817.92</v>
          </cell>
          <cell r="B489" t="str">
            <v>DC0</v>
          </cell>
          <cell r="C489" t="str">
            <v>BA092007</v>
          </cell>
          <cell r="D489">
            <v>5878817.92</v>
          </cell>
          <cell r="E489" t="str">
            <v/>
          </cell>
          <cell r="F489" t="str">
            <v>Original</v>
          </cell>
        </row>
        <row r="490">
          <cell r="A490" t="str">
            <v>DC0BA09200742791448</v>
          </cell>
          <cell r="B490" t="str">
            <v>DC0</v>
          </cell>
          <cell r="C490" t="str">
            <v>BA092007</v>
          </cell>
          <cell r="D490">
            <v>42791448</v>
          </cell>
          <cell r="E490" t="str">
            <v/>
          </cell>
          <cell r="F490" t="str">
            <v>Original</v>
          </cell>
        </row>
        <row r="491">
          <cell r="A491" t="str">
            <v>DC0BA09200768723507</v>
          </cell>
          <cell r="B491" t="str">
            <v>DC0</v>
          </cell>
          <cell r="C491" t="str">
            <v>BA092007</v>
          </cell>
          <cell r="D491">
            <v>68723507</v>
          </cell>
          <cell r="E491" t="str">
            <v/>
          </cell>
          <cell r="F491" t="str">
            <v>Original</v>
          </cell>
        </row>
        <row r="492">
          <cell r="A492" t="str">
            <v>DC0BA092007275000</v>
          </cell>
          <cell r="B492" t="str">
            <v>DC0</v>
          </cell>
          <cell r="C492" t="str">
            <v>BA092007</v>
          </cell>
          <cell r="D492">
            <v>275000</v>
          </cell>
          <cell r="E492" t="str">
            <v/>
          </cell>
          <cell r="F492" t="str">
            <v>Original</v>
          </cell>
        </row>
        <row r="493">
          <cell r="A493" t="str">
            <v>DC0BA09200714237149</v>
          </cell>
          <cell r="B493" t="str">
            <v>DC0</v>
          </cell>
          <cell r="C493" t="str">
            <v>BA092007</v>
          </cell>
          <cell r="D493">
            <v>14237149</v>
          </cell>
          <cell r="E493" t="str">
            <v/>
          </cell>
          <cell r="F493" t="str">
            <v>Original</v>
          </cell>
        </row>
        <row r="494">
          <cell r="A494" t="str">
            <v>DC0BA09200777893417</v>
          </cell>
          <cell r="B494" t="str">
            <v>DC0</v>
          </cell>
          <cell r="C494" t="str">
            <v>BA092007</v>
          </cell>
          <cell r="D494">
            <v>77893417</v>
          </cell>
          <cell r="E494" t="str">
            <v/>
          </cell>
          <cell r="F494" t="str">
            <v>Original</v>
          </cell>
        </row>
        <row r="495">
          <cell r="A495" t="str">
            <v>DC0BA0920072379525</v>
          </cell>
          <cell r="B495" t="str">
            <v>DC0</v>
          </cell>
          <cell r="C495" t="str">
            <v>BA092007</v>
          </cell>
          <cell r="D495">
            <v>2379525</v>
          </cell>
          <cell r="E495" t="str">
            <v/>
          </cell>
          <cell r="F495" t="str">
            <v>Original</v>
          </cell>
        </row>
        <row r="496">
          <cell r="A496" t="str">
            <v>DC0BA0920072379526</v>
          </cell>
          <cell r="B496" t="str">
            <v>DC0</v>
          </cell>
          <cell r="C496" t="str">
            <v>BA092007</v>
          </cell>
          <cell r="D496">
            <v>2379526</v>
          </cell>
          <cell r="E496" t="str">
            <v/>
          </cell>
          <cell r="F496" t="str">
            <v>Original</v>
          </cell>
        </row>
        <row r="497">
          <cell r="A497" t="str">
            <v>DC0BA0920074283144</v>
          </cell>
          <cell r="B497" t="str">
            <v>DC0</v>
          </cell>
          <cell r="C497" t="str">
            <v>BA092007</v>
          </cell>
          <cell r="D497">
            <v>4283144</v>
          </cell>
          <cell r="E497" t="str">
            <v/>
          </cell>
          <cell r="F497" t="str">
            <v>Original</v>
          </cell>
        </row>
        <row r="498">
          <cell r="A498" t="str">
            <v>DC0BA0920073997601</v>
          </cell>
          <cell r="B498" t="str">
            <v>DC0</v>
          </cell>
          <cell r="C498" t="str">
            <v>BA092007</v>
          </cell>
          <cell r="D498">
            <v>3997601</v>
          </cell>
          <cell r="E498" t="str">
            <v/>
          </cell>
          <cell r="F498" t="str">
            <v>Original</v>
          </cell>
        </row>
        <row r="499">
          <cell r="A499" t="str">
            <v>DC0BA09200736494683</v>
          </cell>
          <cell r="B499" t="str">
            <v>DC0</v>
          </cell>
          <cell r="C499" t="str">
            <v>BA092007</v>
          </cell>
          <cell r="D499">
            <v>36494683</v>
          </cell>
          <cell r="E499" t="str">
            <v/>
          </cell>
          <cell r="F499" t="str">
            <v>Original</v>
          </cell>
        </row>
        <row r="500">
          <cell r="A500" t="str">
            <v>DC0BA09200750069.28</v>
          </cell>
          <cell r="B500" t="str">
            <v>DC0</v>
          </cell>
          <cell r="C500" t="str">
            <v>BA092007</v>
          </cell>
          <cell r="D500">
            <v>50069.28</v>
          </cell>
          <cell r="E500" t="str">
            <v/>
          </cell>
          <cell r="F500" t="str">
            <v>Original</v>
          </cell>
        </row>
        <row r="501">
          <cell r="A501" t="str">
            <v>DC0BA09200760100</v>
          </cell>
          <cell r="B501" t="str">
            <v>DC0</v>
          </cell>
          <cell r="C501" t="str">
            <v>BA092007</v>
          </cell>
          <cell r="D501">
            <v>60100</v>
          </cell>
          <cell r="E501" t="str">
            <v/>
          </cell>
          <cell r="F501" t="str">
            <v>Original</v>
          </cell>
        </row>
        <row r="502">
          <cell r="A502" t="str">
            <v>DC0BA09200740000</v>
          </cell>
          <cell r="B502" t="str">
            <v>DC0</v>
          </cell>
          <cell r="C502" t="str">
            <v>BA092007</v>
          </cell>
          <cell r="D502">
            <v>40000</v>
          </cell>
          <cell r="E502" t="str">
            <v/>
          </cell>
          <cell r="F502" t="str">
            <v>Original</v>
          </cell>
        </row>
        <row r="503">
          <cell r="A503" t="str">
            <v>DC0BA09200780000</v>
          </cell>
          <cell r="B503" t="str">
            <v>DC0</v>
          </cell>
          <cell r="C503" t="str">
            <v>BA092007</v>
          </cell>
          <cell r="D503">
            <v>80000</v>
          </cell>
          <cell r="E503" t="str">
            <v/>
          </cell>
          <cell r="F503" t="str">
            <v>Original</v>
          </cell>
        </row>
        <row r="504">
          <cell r="A504" t="str">
            <v>DC0BA09200740000</v>
          </cell>
          <cell r="B504" t="str">
            <v>DC0</v>
          </cell>
          <cell r="C504" t="str">
            <v>BA092007</v>
          </cell>
          <cell r="D504">
            <v>40000</v>
          </cell>
          <cell r="E504" t="str">
            <v/>
          </cell>
          <cell r="F504" t="str">
            <v>Original</v>
          </cell>
        </row>
        <row r="505">
          <cell r="A505" t="str">
            <v>DC0BA092007155000</v>
          </cell>
          <cell r="B505" t="str">
            <v>DC0</v>
          </cell>
          <cell r="C505" t="str">
            <v>BA092007</v>
          </cell>
          <cell r="D505">
            <v>155000</v>
          </cell>
          <cell r="E505" t="str">
            <v/>
          </cell>
          <cell r="F505" t="str">
            <v>Original</v>
          </cell>
        </row>
        <row r="506">
          <cell r="A506" t="str">
            <v>DC0BA092007150000</v>
          </cell>
          <cell r="B506" t="str">
            <v>DC0</v>
          </cell>
          <cell r="C506" t="str">
            <v>BA092007</v>
          </cell>
          <cell r="D506">
            <v>150000</v>
          </cell>
          <cell r="E506" t="str">
            <v/>
          </cell>
          <cell r="F506" t="str">
            <v>Original</v>
          </cell>
        </row>
        <row r="507">
          <cell r="A507" t="str">
            <v>DC0BA985000-13154.08</v>
          </cell>
          <cell r="B507" t="str">
            <v>DC0</v>
          </cell>
          <cell r="C507" t="str">
            <v>BA985000</v>
          </cell>
          <cell r="D507">
            <v>-13154.08</v>
          </cell>
          <cell r="E507" t="str">
            <v/>
          </cell>
          <cell r="F507" t="str">
            <v>Original</v>
          </cell>
        </row>
        <row r="508">
          <cell r="A508" t="str">
            <v>DC0BA98500013154.08</v>
          </cell>
          <cell r="B508" t="str">
            <v>DC0</v>
          </cell>
          <cell r="C508" t="str">
            <v>BA985000</v>
          </cell>
          <cell r="D508">
            <v>13154.08</v>
          </cell>
          <cell r="E508" t="str">
            <v/>
          </cell>
          <cell r="F508" t="str">
            <v>Original</v>
          </cell>
        </row>
        <row r="509">
          <cell r="A509" t="str">
            <v>DC0BJREPR11-44475</v>
          </cell>
          <cell r="B509" t="str">
            <v>DC0</v>
          </cell>
          <cell r="C509" t="str">
            <v>BJREPR11</v>
          </cell>
          <cell r="D509">
            <v>-44475</v>
          </cell>
          <cell r="E509" t="str">
            <v/>
          </cell>
          <cell r="F509" t="str">
            <v>Reprog</v>
          </cell>
        </row>
        <row r="510">
          <cell r="A510" t="str">
            <v>DC0BJREPR1144475</v>
          </cell>
          <cell r="B510" t="str">
            <v>DC0</v>
          </cell>
          <cell r="C510" t="str">
            <v>BJREPR11</v>
          </cell>
          <cell r="D510">
            <v>44475</v>
          </cell>
          <cell r="E510" t="str">
            <v/>
          </cell>
          <cell r="F510" t="str">
            <v>Reprog</v>
          </cell>
        </row>
        <row r="511">
          <cell r="A511" t="str">
            <v>DC0BJREPR11-125000</v>
          </cell>
          <cell r="B511" t="str">
            <v>DC0</v>
          </cell>
          <cell r="C511" t="str">
            <v>BJREPR11</v>
          </cell>
          <cell r="D511">
            <v>-125000</v>
          </cell>
          <cell r="E511" t="str">
            <v/>
          </cell>
          <cell r="F511" t="str">
            <v>Reprog</v>
          </cell>
        </row>
        <row r="512">
          <cell r="A512" t="str">
            <v>DC0BJREPR11125000</v>
          </cell>
          <cell r="B512" t="str">
            <v>DC0</v>
          </cell>
          <cell r="C512" t="str">
            <v>BJREPR11</v>
          </cell>
          <cell r="D512">
            <v>125000</v>
          </cell>
          <cell r="E512" t="str">
            <v/>
          </cell>
          <cell r="F512" t="str">
            <v>Reprog</v>
          </cell>
        </row>
        <row r="513">
          <cell r="A513" t="str">
            <v>DC0BJREPR11-250000</v>
          </cell>
          <cell r="B513" t="str">
            <v>DC0</v>
          </cell>
          <cell r="C513" t="str">
            <v>BJREPR11</v>
          </cell>
          <cell r="D513">
            <v>-250000</v>
          </cell>
          <cell r="E513" t="str">
            <v/>
          </cell>
          <cell r="F513" t="str">
            <v>Reprog</v>
          </cell>
        </row>
        <row r="514">
          <cell r="A514" t="str">
            <v>DC0BJREPR11250000</v>
          </cell>
          <cell r="B514" t="str">
            <v>DC0</v>
          </cell>
          <cell r="C514" t="str">
            <v>BJREPR11</v>
          </cell>
          <cell r="D514">
            <v>250000</v>
          </cell>
          <cell r="E514" t="str">
            <v/>
          </cell>
          <cell r="F514" t="str">
            <v>Reprog</v>
          </cell>
        </row>
        <row r="515">
          <cell r="A515" t="str">
            <v>DC0BJREPR11-20000</v>
          </cell>
          <cell r="B515" t="str">
            <v>DC0</v>
          </cell>
          <cell r="C515" t="str">
            <v>BJREPR11</v>
          </cell>
          <cell r="D515">
            <v>-20000</v>
          </cell>
          <cell r="E515" t="str">
            <v/>
          </cell>
          <cell r="F515" t="str">
            <v>Reprog</v>
          </cell>
        </row>
        <row r="516">
          <cell r="A516" t="str">
            <v>DC0BJREPR1120000</v>
          </cell>
          <cell r="B516" t="str">
            <v>DC0</v>
          </cell>
          <cell r="C516" t="str">
            <v>BJREPR11</v>
          </cell>
          <cell r="D516">
            <v>20000</v>
          </cell>
          <cell r="E516" t="str">
            <v/>
          </cell>
          <cell r="F516" t="str">
            <v>Reprog</v>
          </cell>
        </row>
        <row r="517">
          <cell r="A517" t="str">
            <v>DC0BJREPR11-250000</v>
          </cell>
          <cell r="B517" t="str">
            <v>DC0</v>
          </cell>
          <cell r="C517" t="str">
            <v>BJREPR11</v>
          </cell>
          <cell r="D517">
            <v>-250000</v>
          </cell>
          <cell r="E517" t="str">
            <v/>
          </cell>
          <cell r="F517" t="str">
            <v>Reprog</v>
          </cell>
        </row>
        <row r="518">
          <cell r="A518" t="str">
            <v>DC0BJREPR11250000</v>
          </cell>
          <cell r="B518" t="str">
            <v>DC0</v>
          </cell>
          <cell r="C518" t="str">
            <v>BJREPR11</v>
          </cell>
          <cell r="D518">
            <v>250000</v>
          </cell>
          <cell r="E518" t="str">
            <v/>
          </cell>
          <cell r="F518" t="str">
            <v>Reprog</v>
          </cell>
        </row>
        <row r="519">
          <cell r="A519" t="str">
            <v>DC0BJREPR11-40000</v>
          </cell>
          <cell r="B519" t="str">
            <v>DC0</v>
          </cell>
          <cell r="C519" t="str">
            <v>BJREPR11</v>
          </cell>
          <cell r="D519">
            <v>-40000</v>
          </cell>
          <cell r="E519" t="str">
            <v/>
          </cell>
          <cell r="F519" t="str">
            <v>Reprog</v>
          </cell>
        </row>
        <row r="520">
          <cell r="A520" t="str">
            <v>DC0BJREPR1140000</v>
          </cell>
          <cell r="B520" t="str">
            <v>DC0</v>
          </cell>
          <cell r="C520" t="str">
            <v>BJREPR11</v>
          </cell>
          <cell r="D520">
            <v>40000</v>
          </cell>
          <cell r="E520" t="str">
            <v/>
          </cell>
          <cell r="F520" t="str">
            <v>Reprog</v>
          </cell>
        </row>
        <row r="521">
          <cell r="A521" t="str">
            <v>DC0BJREPR11-40000</v>
          </cell>
          <cell r="B521" t="str">
            <v>DC0</v>
          </cell>
          <cell r="C521" t="str">
            <v>BJREPR11</v>
          </cell>
          <cell r="D521">
            <v>-40000</v>
          </cell>
          <cell r="E521" t="str">
            <v/>
          </cell>
          <cell r="F521" t="str">
            <v>Reprog</v>
          </cell>
        </row>
        <row r="522">
          <cell r="A522" t="str">
            <v>DC0BJREPR1140000</v>
          </cell>
          <cell r="B522" t="str">
            <v>DC0</v>
          </cell>
          <cell r="C522" t="str">
            <v>BJREPR11</v>
          </cell>
          <cell r="D522">
            <v>40000</v>
          </cell>
          <cell r="E522" t="str">
            <v/>
          </cell>
          <cell r="F522" t="str">
            <v>Reprog</v>
          </cell>
        </row>
        <row r="523">
          <cell r="A523" t="str">
            <v>DC0BJREPR11-215000</v>
          </cell>
          <cell r="B523" t="str">
            <v>DC0</v>
          </cell>
          <cell r="C523" t="str">
            <v>BJREPR11</v>
          </cell>
          <cell r="D523">
            <v>-215000</v>
          </cell>
          <cell r="E523" t="str">
            <v/>
          </cell>
          <cell r="F523" t="str">
            <v>Reprog</v>
          </cell>
        </row>
        <row r="524">
          <cell r="A524" t="str">
            <v>DC0BJREPR11215000</v>
          </cell>
          <cell r="B524" t="str">
            <v>DC0</v>
          </cell>
          <cell r="C524" t="str">
            <v>BJREPR11</v>
          </cell>
          <cell r="D524">
            <v>215000</v>
          </cell>
          <cell r="E524" t="str">
            <v/>
          </cell>
          <cell r="F524" t="str">
            <v>Reprog</v>
          </cell>
        </row>
        <row r="525">
          <cell r="A525" t="str">
            <v>DC0BJRE7130-912000</v>
          </cell>
          <cell r="B525" t="str">
            <v>DC0</v>
          </cell>
          <cell r="C525" t="str">
            <v>BJRE7130</v>
          </cell>
          <cell r="D525">
            <v>-912000</v>
          </cell>
          <cell r="E525" t="str">
            <v>17-130</v>
          </cell>
          <cell r="F525" t="str">
            <v>Reprog C</v>
          </cell>
        </row>
        <row r="526">
          <cell r="A526" t="str">
            <v>DC0BJRE713080000</v>
          </cell>
          <cell r="B526" t="str">
            <v>DC0</v>
          </cell>
          <cell r="C526" t="str">
            <v>BJRE7130</v>
          </cell>
          <cell r="D526">
            <v>80000</v>
          </cell>
          <cell r="E526" t="str">
            <v>17-130</v>
          </cell>
          <cell r="F526" t="str">
            <v>Reprog C</v>
          </cell>
        </row>
        <row r="527">
          <cell r="A527" t="str">
            <v>DC0BJRE7130-40000</v>
          </cell>
          <cell r="B527" t="str">
            <v>DC0</v>
          </cell>
          <cell r="C527" t="str">
            <v>BJRE7130</v>
          </cell>
          <cell r="D527">
            <v>-40000</v>
          </cell>
          <cell r="E527" t="str">
            <v>17-130</v>
          </cell>
          <cell r="F527" t="str">
            <v>Reprog C</v>
          </cell>
        </row>
        <row r="528">
          <cell r="A528" t="str">
            <v>DC0BJRE7130240228</v>
          </cell>
          <cell r="B528" t="str">
            <v>DC0</v>
          </cell>
          <cell r="C528" t="str">
            <v>BJRE7130</v>
          </cell>
          <cell r="D528">
            <v>240228</v>
          </cell>
          <cell r="E528" t="str">
            <v>17-130</v>
          </cell>
          <cell r="F528" t="str">
            <v>Reprog C</v>
          </cell>
        </row>
        <row r="529">
          <cell r="A529" t="str">
            <v>DC0BJRE7130-2557736</v>
          </cell>
          <cell r="B529" t="str">
            <v>DC0</v>
          </cell>
          <cell r="C529" t="str">
            <v>BJRE7130</v>
          </cell>
          <cell r="D529">
            <v>-2557736</v>
          </cell>
          <cell r="E529" t="str">
            <v>17-130</v>
          </cell>
          <cell r="F529" t="str">
            <v>Reprog C</v>
          </cell>
        </row>
        <row r="530">
          <cell r="A530" t="str">
            <v>DC0BJRE7130245000</v>
          </cell>
          <cell r="B530" t="str">
            <v>DC0</v>
          </cell>
          <cell r="C530" t="str">
            <v>BJRE7130</v>
          </cell>
          <cell r="D530">
            <v>245000</v>
          </cell>
          <cell r="E530" t="str">
            <v>17-130</v>
          </cell>
          <cell r="F530" t="str">
            <v>Reprog C</v>
          </cell>
        </row>
        <row r="531">
          <cell r="A531" t="str">
            <v>DC0BJRE7130-100000</v>
          </cell>
          <cell r="B531" t="str">
            <v>DC0</v>
          </cell>
          <cell r="C531" t="str">
            <v>BJRE7130</v>
          </cell>
          <cell r="D531">
            <v>-100000</v>
          </cell>
          <cell r="E531" t="str">
            <v>17-130</v>
          </cell>
          <cell r="F531" t="str">
            <v>Reprog C</v>
          </cell>
        </row>
        <row r="532">
          <cell r="A532" t="str">
            <v>DC0BJRE7130-60000</v>
          </cell>
          <cell r="B532" t="str">
            <v>DC0</v>
          </cell>
          <cell r="C532" t="str">
            <v>BJRE7130</v>
          </cell>
          <cell r="D532">
            <v>-60000</v>
          </cell>
          <cell r="E532" t="str">
            <v>17-130</v>
          </cell>
          <cell r="F532" t="str">
            <v>Reprog C</v>
          </cell>
        </row>
        <row r="533">
          <cell r="A533" t="str">
            <v>DC0BJRE7130126742</v>
          </cell>
          <cell r="B533" t="str">
            <v>DC0</v>
          </cell>
          <cell r="C533" t="str">
            <v>BJRE7130</v>
          </cell>
          <cell r="D533">
            <v>126742</v>
          </cell>
          <cell r="E533" t="str">
            <v>17-130</v>
          </cell>
          <cell r="F533" t="str">
            <v>Reprog C</v>
          </cell>
        </row>
        <row r="534">
          <cell r="A534" t="str">
            <v>DC0BJRE7130-105000</v>
          </cell>
          <cell r="B534" t="str">
            <v>DC0</v>
          </cell>
          <cell r="C534" t="str">
            <v>BJRE7130</v>
          </cell>
          <cell r="D534">
            <v>-105000</v>
          </cell>
          <cell r="E534" t="str">
            <v>17-130</v>
          </cell>
          <cell r="F534" t="str">
            <v>Reprog C</v>
          </cell>
        </row>
        <row r="535">
          <cell r="A535" t="str">
            <v>DC0BJRE71304367029</v>
          </cell>
          <cell r="B535" t="str">
            <v>DC0</v>
          </cell>
          <cell r="C535" t="str">
            <v>BJRE7130</v>
          </cell>
          <cell r="D535">
            <v>4367029</v>
          </cell>
          <cell r="E535" t="str">
            <v>17-130</v>
          </cell>
          <cell r="F535" t="str">
            <v>Reprog C</v>
          </cell>
        </row>
        <row r="536">
          <cell r="A536" t="str">
            <v>DC0BJRE7130489253</v>
          </cell>
          <cell r="B536" t="str">
            <v>DC0</v>
          </cell>
          <cell r="C536" t="str">
            <v>BJRE7130</v>
          </cell>
          <cell r="D536">
            <v>489253</v>
          </cell>
          <cell r="E536" t="str">
            <v>17-130</v>
          </cell>
          <cell r="F536" t="str">
            <v>Reprog C</v>
          </cell>
        </row>
        <row r="537">
          <cell r="A537" t="str">
            <v>DC0BJRE7130-208500</v>
          </cell>
          <cell r="B537" t="str">
            <v>DC0</v>
          </cell>
          <cell r="C537" t="str">
            <v>BJRE7130</v>
          </cell>
          <cell r="D537">
            <v>-208500</v>
          </cell>
          <cell r="E537" t="str">
            <v>17-130</v>
          </cell>
          <cell r="F537" t="str">
            <v>Reprog C</v>
          </cell>
        </row>
        <row r="538">
          <cell r="A538" t="str">
            <v>DC0BJRE7130219623</v>
          </cell>
          <cell r="B538" t="str">
            <v>DC0</v>
          </cell>
          <cell r="C538" t="str">
            <v>BJRE7130</v>
          </cell>
          <cell r="D538">
            <v>219623</v>
          </cell>
          <cell r="E538" t="str">
            <v>17-130</v>
          </cell>
          <cell r="F538" t="str">
            <v>Reprog C</v>
          </cell>
        </row>
        <row r="539">
          <cell r="A539" t="str">
            <v>DC0BJRE7130-79978</v>
          </cell>
          <cell r="B539" t="str">
            <v>DC0</v>
          </cell>
          <cell r="C539" t="str">
            <v>BJRE7130</v>
          </cell>
          <cell r="D539">
            <v>-79978</v>
          </cell>
          <cell r="E539" t="str">
            <v>17-130</v>
          </cell>
          <cell r="F539" t="str">
            <v>Reprog C</v>
          </cell>
        </row>
        <row r="540">
          <cell r="A540" t="str">
            <v>DC0BJRE71305000</v>
          </cell>
          <cell r="B540" t="str">
            <v>DC0</v>
          </cell>
          <cell r="C540" t="str">
            <v>BJRE7130</v>
          </cell>
          <cell r="D540">
            <v>5000</v>
          </cell>
          <cell r="E540" t="str">
            <v>17-130</v>
          </cell>
          <cell r="F540" t="str">
            <v>Reprog C</v>
          </cell>
        </row>
        <row r="541">
          <cell r="A541" t="str">
            <v>DC0BJRE7130-20000</v>
          </cell>
          <cell r="B541" t="str">
            <v>DC0</v>
          </cell>
          <cell r="C541" t="str">
            <v>BJRE7130</v>
          </cell>
          <cell r="D541">
            <v>-20000</v>
          </cell>
          <cell r="E541" t="str">
            <v>17-130</v>
          </cell>
          <cell r="F541" t="str">
            <v>Reprog C</v>
          </cell>
        </row>
        <row r="542">
          <cell r="A542" t="str">
            <v>DC0BJRE713028688</v>
          </cell>
          <cell r="B542" t="str">
            <v>DC0</v>
          </cell>
          <cell r="C542" t="str">
            <v>BJRE7130</v>
          </cell>
          <cell r="D542">
            <v>28688</v>
          </cell>
          <cell r="E542" t="str">
            <v>17-130</v>
          </cell>
          <cell r="F542" t="str">
            <v>Reprog C</v>
          </cell>
        </row>
        <row r="543">
          <cell r="A543" t="str">
            <v>DC0BJRE7130-1758349</v>
          </cell>
          <cell r="B543" t="str">
            <v>DC0</v>
          </cell>
          <cell r="C543" t="str">
            <v>BJRE7130</v>
          </cell>
          <cell r="D543">
            <v>-1758349</v>
          </cell>
          <cell r="E543" t="str">
            <v>17-130</v>
          </cell>
          <cell r="F543" t="str">
            <v>Reprog C</v>
          </cell>
        </row>
        <row r="544">
          <cell r="A544" t="str">
            <v>DC0BJRE713040000</v>
          </cell>
          <cell r="B544" t="str">
            <v>DC0</v>
          </cell>
          <cell r="C544" t="str">
            <v>BJRE7130</v>
          </cell>
          <cell r="D544">
            <v>40000</v>
          </cell>
          <cell r="E544" t="str">
            <v>17-130</v>
          </cell>
          <cell r="F544" t="str">
            <v>Reprog C</v>
          </cell>
        </row>
        <row r="545">
          <cell r="A545" t="str">
            <v>DH0BA0920076492723</v>
          </cell>
          <cell r="B545" t="str">
            <v>DH0</v>
          </cell>
          <cell r="C545" t="str">
            <v>BA092007</v>
          </cell>
          <cell r="D545">
            <v>6492723</v>
          </cell>
          <cell r="E545" t="str">
            <v/>
          </cell>
          <cell r="F545" t="str">
            <v>Original</v>
          </cell>
        </row>
        <row r="546">
          <cell r="A546" t="str">
            <v>DH0BA0920071993193.64</v>
          </cell>
          <cell r="B546" t="str">
            <v>DH0</v>
          </cell>
          <cell r="C546" t="str">
            <v>BA092007</v>
          </cell>
          <cell r="D546">
            <v>1993193.64</v>
          </cell>
          <cell r="E546" t="str">
            <v/>
          </cell>
          <cell r="F546" t="str">
            <v>Original</v>
          </cell>
        </row>
        <row r="547">
          <cell r="A547" t="str">
            <v>DH0BA100407-22902</v>
          </cell>
          <cell r="B547" t="str">
            <v>DH0</v>
          </cell>
          <cell r="C547" t="str">
            <v>BA100407</v>
          </cell>
          <cell r="D547">
            <v>-22902</v>
          </cell>
          <cell r="E547" t="str">
            <v/>
          </cell>
          <cell r="F547" t="str">
            <v>Original</v>
          </cell>
        </row>
        <row r="548">
          <cell r="A548" t="str">
            <v>DH0BADH000122902</v>
          </cell>
          <cell r="B548" t="str">
            <v>DH0</v>
          </cell>
          <cell r="C548" t="str">
            <v>BADH0001</v>
          </cell>
          <cell r="D548">
            <v>22902</v>
          </cell>
          <cell r="E548" t="str">
            <v/>
          </cell>
          <cell r="F548" t="str">
            <v>Original</v>
          </cell>
        </row>
        <row r="549">
          <cell r="A549" t="str">
            <v>DH0BJRE714978000</v>
          </cell>
          <cell r="B549" t="str">
            <v>DH0</v>
          </cell>
          <cell r="C549" t="str">
            <v>BJRE7149</v>
          </cell>
          <cell r="D549">
            <v>78000</v>
          </cell>
          <cell r="E549" t="str">
            <v>17-149</v>
          </cell>
          <cell r="F549" t="str">
            <v>Reprog C</v>
          </cell>
        </row>
        <row r="550">
          <cell r="A550" t="str">
            <v>DH0BJRE714972000</v>
          </cell>
          <cell r="B550" t="str">
            <v>DH0</v>
          </cell>
          <cell r="C550" t="str">
            <v>BJRE7149</v>
          </cell>
          <cell r="D550">
            <v>72000</v>
          </cell>
          <cell r="E550" t="str">
            <v>17-149</v>
          </cell>
          <cell r="F550" t="str">
            <v>Reprog C</v>
          </cell>
        </row>
        <row r="551">
          <cell r="A551" t="str">
            <v>DJ0BA0920073430173</v>
          </cell>
          <cell r="B551" t="str">
            <v>DJ0</v>
          </cell>
          <cell r="C551" t="str">
            <v>BA092007</v>
          </cell>
          <cell r="D551">
            <v>3430173</v>
          </cell>
          <cell r="E551" t="str">
            <v/>
          </cell>
          <cell r="F551" t="str">
            <v>Original</v>
          </cell>
        </row>
        <row r="552">
          <cell r="A552" t="str">
            <v>DJ0BA0920071451394.55</v>
          </cell>
          <cell r="B552" t="str">
            <v>DJ0</v>
          </cell>
          <cell r="C552" t="str">
            <v>BA092007</v>
          </cell>
          <cell r="D552">
            <v>1451394.55</v>
          </cell>
          <cell r="E552" t="str">
            <v/>
          </cell>
          <cell r="F552" t="str">
            <v>Original</v>
          </cell>
        </row>
        <row r="553">
          <cell r="A553" t="str">
            <v>DJ0BA0920071435.2</v>
          </cell>
          <cell r="B553" t="str">
            <v>DJ0</v>
          </cell>
          <cell r="C553" t="str">
            <v>BA092007</v>
          </cell>
          <cell r="D553">
            <v>1435.2</v>
          </cell>
          <cell r="E553" t="str">
            <v/>
          </cell>
          <cell r="F553" t="str">
            <v>Original</v>
          </cell>
        </row>
        <row r="554">
          <cell r="A554" t="str">
            <v>DJ0PA080608-88500</v>
          </cell>
          <cell r="B554" t="str">
            <v>DJ0</v>
          </cell>
          <cell r="C554" t="str">
            <v>PA080608</v>
          </cell>
          <cell r="D554">
            <v>-88500</v>
          </cell>
          <cell r="E554" t="str">
            <v/>
          </cell>
          <cell r="F554" t="str">
            <v>Reprog</v>
          </cell>
        </row>
        <row r="555">
          <cell r="A555" t="str">
            <v>DJ0PA080608130000</v>
          </cell>
          <cell r="B555" t="str">
            <v>DJ0</v>
          </cell>
          <cell r="C555" t="str">
            <v>PA080608</v>
          </cell>
          <cell r="D555">
            <v>130000</v>
          </cell>
          <cell r="E555" t="str">
            <v/>
          </cell>
          <cell r="F555" t="str">
            <v>Reprog</v>
          </cell>
        </row>
        <row r="556">
          <cell r="A556" t="str">
            <v>DJ0PA080608-41500</v>
          </cell>
          <cell r="B556" t="str">
            <v>DJ0</v>
          </cell>
          <cell r="C556" t="str">
            <v>PA080608</v>
          </cell>
          <cell r="D556">
            <v>-41500</v>
          </cell>
          <cell r="E556" t="str">
            <v/>
          </cell>
          <cell r="F556" t="str">
            <v>Reprog</v>
          </cell>
        </row>
        <row r="557">
          <cell r="A557" t="str">
            <v>DL0BA0920073216704.99</v>
          </cell>
          <cell r="B557" t="str">
            <v>DL0</v>
          </cell>
          <cell r="C557" t="str">
            <v>BA092007</v>
          </cell>
          <cell r="D557">
            <v>3216704.99</v>
          </cell>
          <cell r="E557" t="str">
            <v/>
          </cell>
          <cell r="F557" t="str">
            <v>Original</v>
          </cell>
        </row>
        <row r="558">
          <cell r="A558" t="str">
            <v>DL0BA0920071933835.82</v>
          </cell>
          <cell r="B558" t="str">
            <v>DL0</v>
          </cell>
          <cell r="C558" t="str">
            <v>BA092007</v>
          </cell>
          <cell r="D558">
            <v>1933835.82</v>
          </cell>
          <cell r="E558" t="str">
            <v/>
          </cell>
          <cell r="F558" t="str">
            <v>Original</v>
          </cell>
        </row>
        <row r="559">
          <cell r="A559" t="str">
            <v>DL0BA09200786008</v>
          </cell>
          <cell r="B559" t="str">
            <v>DL0</v>
          </cell>
          <cell r="C559" t="str">
            <v>BA092007</v>
          </cell>
          <cell r="D559">
            <v>86008</v>
          </cell>
          <cell r="E559" t="str">
            <v/>
          </cell>
          <cell r="F559" t="str">
            <v>Original</v>
          </cell>
        </row>
        <row r="560">
          <cell r="A560" t="str">
            <v>DL0BA09200717451.19</v>
          </cell>
          <cell r="B560" t="str">
            <v>DL0</v>
          </cell>
          <cell r="C560" t="str">
            <v>BA092007</v>
          </cell>
          <cell r="D560">
            <v>17451.19</v>
          </cell>
          <cell r="E560" t="str">
            <v/>
          </cell>
          <cell r="F560" t="str">
            <v>Original</v>
          </cell>
        </row>
        <row r="561">
          <cell r="A561" t="str">
            <v>DL0BJRE7140100000</v>
          </cell>
          <cell r="B561" t="str">
            <v>DL0</v>
          </cell>
          <cell r="C561" t="str">
            <v>BJRE7140</v>
          </cell>
          <cell r="D561">
            <v>100000</v>
          </cell>
          <cell r="E561" t="str">
            <v>17-140</v>
          </cell>
          <cell r="F561" t="str">
            <v>Reprog C</v>
          </cell>
        </row>
        <row r="562">
          <cell r="A562" t="str">
            <v>DL0BJRE7142-153500</v>
          </cell>
          <cell r="B562" t="str">
            <v>DL0</v>
          </cell>
          <cell r="C562" t="str">
            <v>BJRE7142</v>
          </cell>
          <cell r="D562">
            <v>-153500</v>
          </cell>
          <cell r="E562" t="str">
            <v>17-142</v>
          </cell>
          <cell r="F562" t="str">
            <v>Reprog C</v>
          </cell>
        </row>
        <row r="563">
          <cell r="A563" t="str">
            <v>DL0BJRE7142165000</v>
          </cell>
          <cell r="B563" t="str">
            <v>DL0</v>
          </cell>
          <cell r="C563" t="str">
            <v>BJRE7142</v>
          </cell>
          <cell r="D563">
            <v>165000</v>
          </cell>
          <cell r="E563" t="str">
            <v>17-142</v>
          </cell>
          <cell r="F563" t="str">
            <v>Reprog C</v>
          </cell>
        </row>
        <row r="564">
          <cell r="A564" t="str">
            <v>DL0BJRE7142188500</v>
          </cell>
          <cell r="B564" t="str">
            <v>DL0</v>
          </cell>
          <cell r="C564" t="str">
            <v>BJRE7142</v>
          </cell>
          <cell r="D564">
            <v>188500</v>
          </cell>
          <cell r="E564" t="str">
            <v>17-142</v>
          </cell>
          <cell r="F564" t="str">
            <v>Reprog C</v>
          </cell>
        </row>
        <row r="565">
          <cell r="A565" t="str">
            <v>DL0PA8RPGDL-159000</v>
          </cell>
          <cell r="B565" t="str">
            <v>DL0</v>
          </cell>
          <cell r="C565" t="str">
            <v>PA8RPGDL</v>
          </cell>
          <cell r="D565">
            <v>-159000</v>
          </cell>
          <cell r="E565" t="str">
            <v/>
          </cell>
          <cell r="F565" t="str">
            <v>Reprog</v>
          </cell>
        </row>
        <row r="566">
          <cell r="A566" t="str">
            <v>DL0PA8RPGDL371842</v>
          </cell>
          <cell r="B566" t="str">
            <v>DL0</v>
          </cell>
          <cell r="C566" t="str">
            <v>PA8RPGDL</v>
          </cell>
          <cell r="D566">
            <v>371842</v>
          </cell>
          <cell r="E566" t="str">
            <v/>
          </cell>
          <cell r="F566" t="str">
            <v>Reprog</v>
          </cell>
        </row>
        <row r="567">
          <cell r="A567" t="str">
            <v>DL0PA8RPGDL-75000</v>
          </cell>
          <cell r="B567" t="str">
            <v>DL0</v>
          </cell>
          <cell r="C567" t="str">
            <v>PA8RPGDL</v>
          </cell>
          <cell r="D567">
            <v>-75000</v>
          </cell>
          <cell r="E567" t="str">
            <v/>
          </cell>
          <cell r="F567" t="str">
            <v>Reprog</v>
          </cell>
        </row>
        <row r="568">
          <cell r="A568" t="str">
            <v>DL0PA8RPGDL-137842</v>
          </cell>
          <cell r="B568" t="str">
            <v>DL0</v>
          </cell>
          <cell r="C568" t="str">
            <v>PA8RPGDL</v>
          </cell>
          <cell r="D568">
            <v>-137842</v>
          </cell>
          <cell r="E568" t="str">
            <v/>
          </cell>
          <cell r="F568" t="str">
            <v>Reprog</v>
          </cell>
        </row>
        <row r="569">
          <cell r="A569" t="str">
            <v>DO0BA98200720608648.9</v>
          </cell>
          <cell r="B569" t="str">
            <v>DO0</v>
          </cell>
          <cell r="C569" t="str">
            <v>BA982007</v>
          </cell>
          <cell r="D569">
            <v>20608648.9</v>
          </cell>
          <cell r="E569" t="str">
            <v/>
          </cell>
          <cell r="F569" t="str">
            <v>Original</v>
          </cell>
        </row>
        <row r="570">
          <cell r="A570" t="str">
            <v>DO0BA98200769525630</v>
          </cell>
          <cell r="B570" t="str">
            <v>DO0</v>
          </cell>
          <cell r="C570" t="str">
            <v>BA982007</v>
          </cell>
          <cell r="D570">
            <v>69525630</v>
          </cell>
          <cell r="E570" t="str">
            <v/>
          </cell>
          <cell r="F570" t="str">
            <v>Original</v>
          </cell>
        </row>
        <row r="571">
          <cell r="A571" t="str">
            <v>DO0BAAWCNCR-21455500</v>
          </cell>
          <cell r="B571" t="str">
            <v>DO0</v>
          </cell>
          <cell r="C571" t="str">
            <v>BAAWCNCR</v>
          </cell>
          <cell r="D571">
            <v>-21455500</v>
          </cell>
          <cell r="E571" t="str">
            <v/>
          </cell>
          <cell r="F571" t="str">
            <v>Original</v>
          </cell>
        </row>
        <row r="572">
          <cell r="A572" t="str">
            <v>DO0BJDOTOGA-936040</v>
          </cell>
          <cell r="B572" t="str">
            <v>DO0</v>
          </cell>
          <cell r="C572" t="str">
            <v>BJDOTOGA</v>
          </cell>
          <cell r="D572">
            <v>-936040</v>
          </cell>
          <cell r="E572" t="str">
            <v/>
          </cell>
          <cell r="F572" t="str">
            <v>Nondeptl Allocation</v>
          </cell>
        </row>
        <row r="573">
          <cell r="A573" t="str">
            <v>DO0BJDOTOUC-153933</v>
          </cell>
          <cell r="B573" t="str">
            <v>DO0</v>
          </cell>
          <cell r="C573" t="str">
            <v>BJDOTOUC</v>
          </cell>
          <cell r="D573">
            <v>-153933</v>
          </cell>
          <cell r="E573" t="str">
            <v/>
          </cell>
          <cell r="F573" t="str">
            <v>Nondeptl Allocation</v>
          </cell>
        </row>
        <row r="574">
          <cell r="A574" t="str">
            <v>DO0BAAWNC02-34190634</v>
          </cell>
          <cell r="B574" t="str">
            <v>DO0</v>
          </cell>
          <cell r="C574" t="str">
            <v>BAAWNC02</v>
          </cell>
          <cell r="D574">
            <v>-34190634</v>
          </cell>
          <cell r="E574" t="str">
            <v/>
          </cell>
          <cell r="F574" t="str">
            <v>Original</v>
          </cell>
        </row>
        <row r="575">
          <cell r="A575" t="str">
            <v>DO0BJDOTOGD-100000</v>
          </cell>
          <cell r="B575" t="str">
            <v>DO0</v>
          </cell>
          <cell r="C575" t="str">
            <v>BJDOTOGD</v>
          </cell>
          <cell r="D575">
            <v>-100000</v>
          </cell>
          <cell r="E575" t="str">
            <v/>
          </cell>
          <cell r="F575" t="str">
            <v>Nondeptl Allocation</v>
          </cell>
        </row>
        <row r="576">
          <cell r="A576" t="str">
            <v>DO0BJDOTOFA-515046</v>
          </cell>
          <cell r="B576" t="str">
            <v>DO0</v>
          </cell>
          <cell r="C576" t="str">
            <v>BJDOTOFA</v>
          </cell>
          <cell r="D576">
            <v>-515046</v>
          </cell>
          <cell r="E576" t="str">
            <v/>
          </cell>
          <cell r="F576" t="str">
            <v>Nondeptl Allocation</v>
          </cell>
        </row>
        <row r="577">
          <cell r="A577" t="str">
            <v>DO0BJDOTOAE-296357</v>
          </cell>
          <cell r="B577" t="str">
            <v>DO0</v>
          </cell>
          <cell r="C577" t="str">
            <v>BJDOTOAE</v>
          </cell>
          <cell r="D577">
            <v>-296357</v>
          </cell>
          <cell r="E577" t="str">
            <v/>
          </cell>
          <cell r="F577" t="str">
            <v>Nondeptl Allocation</v>
          </cell>
        </row>
        <row r="578">
          <cell r="A578" t="str">
            <v>DO0BJDOTOGW-500000</v>
          </cell>
          <cell r="B578" t="str">
            <v>DO0</v>
          </cell>
          <cell r="C578" t="str">
            <v>BJDOTOGW</v>
          </cell>
          <cell r="D578">
            <v>-500000</v>
          </cell>
          <cell r="E578" t="str">
            <v/>
          </cell>
          <cell r="F578" t="str">
            <v>Nondeptl Allocation</v>
          </cell>
        </row>
        <row r="579">
          <cell r="A579" t="str">
            <v>DO0BJDOTGD0-1700000</v>
          </cell>
          <cell r="B579" t="str">
            <v>DO0</v>
          </cell>
          <cell r="C579" t="str">
            <v>BJDOTGD0</v>
          </cell>
          <cell r="D579">
            <v>-1700000</v>
          </cell>
          <cell r="E579" t="str">
            <v/>
          </cell>
          <cell r="F579" t="str">
            <v>Nondeptl Allocation</v>
          </cell>
        </row>
        <row r="580">
          <cell r="A580" t="str">
            <v>DO0BJDOTOFE-4469000</v>
          </cell>
          <cell r="B580" t="str">
            <v>DO0</v>
          </cell>
          <cell r="C580" t="str">
            <v>BJDOTOFE</v>
          </cell>
          <cell r="D580">
            <v>-4469000</v>
          </cell>
          <cell r="E580" t="str">
            <v/>
          </cell>
          <cell r="F580" t="str">
            <v>Nondeptl Allocation</v>
          </cell>
        </row>
        <row r="581">
          <cell r="A581" t="str">
            <v>DO0BJDOTOAM-180000</v>
          </cell>
          <cell r="B581" t="str">
            <v>DO0</v>
          </cell>
          <cell r="C581" t="str">
            <v>BJDOTOAM</v>
          </cell>
          <cell r="D581">
            <v>-180000</v>
          </cell>
          <cell r="E581" t="str">
            <v/>
          </cell>
          <cell r="F581" t="str">
            <v>Nondeptl Allocation</v>
          </cell>
        </row>
        <row r="582">
          <cell r="A582" t="str">
            <v>DO0PADOTOCT-110000</v>
          </cell>
          <cell r="B582" t="str">
            <v>DO0</v>
          </cell>
          <cell r="C582" t="str">
            <v>PADOTOCT</v>
          </cell>
          <cell r="D582">
            <v>-110000</v>
          </cell>
          <cell r="E582" t="str">
            <v/>
          </cell>
          <cell r="F582" t="str">
            <v>Nondeptl Allocation</v>
          </cell>
        </row>
        <row r="583">
          <cell r="A583" t="str">
            <v>DO0PADO2CT1-400000</v>
          </cell>
          <cell r="B583" t="str">
            <v>DO0</v>
          </cell>
          <cell r="C583" t="str">
            <v>PADO2CT1</v>
          </cell>
          <cell r="D583">
            <v>-400000</v>
          </cell>
          <cell r="E583" t="str">
            <v/>
          </cell>
          <cell r="F583" t="str">
            <v>Nondeptl Allocation</v>
          </cell>
        </row>
        <row r="584">
          <cell r="A584" t="str">
            <v>DO0PADOGAGD-4354273</v>
          </cell>
          <cell r="B584" t="str">
            <v>DO0</v>
          </cell>
          <cell r="C584" t="str">
            <v>PADOGAGD</v>
          </cell>
          <cell r="D584">
            <v>-4354273</v>
          </cell>
          <cell r="E584" t="str">
            <v/>
          </cell>
          <cell r="F584" t="str">
            <v>Nondeptl Allocation</v>
          </cell>
        </row>
        <row r="585">
          <cell r="A585" t="str">
            <v>DO0PADOTOBA-144000</v>
          </cell>
          <cell r="B585" t="str">
            <v>DO0</v>
          </cell>
          <cell r="C585" t="str">
            <v>PADOTOBA</v>
          </cell>
          <cell r="D585">
            <v>-144000</v>
          </cell>
          <cell r="E585" t="str">
            <v/>
          </cell>
          <cell r="F585" t="str">
            <v>Nondeptl Allocation</v>
          </cell>
        </row>
        <row r="586">
          <cell r="A586" t="str">
            <v>DO0PADOTOGA-1000000</v>
          </cell>
          <cell r="B586" t="str">
            <v>DO0</v>
          </cell>
          <cell r="C586" t="str">
            <v>PADOTOGA</v>
          </cell>
          <cell r="D586">
            <v>-1000000</v>
          </cell>
          <cell r="E586" t="str">
            <v/>
          </cell>
          <cell r="F586" t="str">
            <v>Nondeptl Allocation</v>
          </cell>
        </row>
        <row r="587">
          <cell r="A587" t="str">
            <v>DO0PADOTOHA-1000000</v>
          </cell>
          <cell r="B587" t="str">
            <v>DO0</v>
          </cell>
          <cell r="C587" t="str">
            <v>PADOTOHA</v>
          </cell>
          <cell r="D587">
            <v>-1000000</v>
          </cell>
          <cell r="E587" t="str">
            <v/>
          </cell>
          <cell r="F587" t="str">
            <v>Nondeptl Allocation</v>
          </cell>
        </row>
        <row r="588">
          <cell r="A588" t="str">
            <v>DO0BJRP7155-800000</v>
          </cell>
          <cell r="B588" t="str">
            <v>DO0</v>
          </cell>
          <cell r="C588" t="str">
            <v>BJRP7155</v>
          </cell>
          <cell r="D588">
            <v>-800000</v>
          </cell>
          <cell r="E588" t="str">
            <v>17-155</v>
          </cell>
          <cell r="F588" t="str">
            <v>Reprog C</v>
          </cell>
        </row>
        <row r="589">
          <cell r="A589" t="str">
            <v>DQ0BA092007196240.26</v>
          </cell>
          <cell r="B589" t="str">
            <v>DQ0</v>
          </cell>
          <cell r="C589" t="str">
            <v>BA092007</v>
          </cell>
          <cell r="D589">
            <v>196240.26</v>
          </cell>
          <cell r="E589" t="str">
            <v/>
          </cell>
          <cell r="F589" t="str">
            <v>Original</v>
          </cell>
        </row>
        <row r="590">
          <cell r="A590" t="str">
            <v>DQ0BA09200747134</v>
          </cell>
          <cell r="B590" t="str">
            <v>DQ0</v>
          </cell>
          <cell r="C590" t="str">
            <v>BA092007</v>
          </cell>
          <cell r="D590">
            <v>47134</v>
          </cell>
          <cell r="E590" t="str">
            <v/>
          </cell>
          <cell r="F590" t="str">
            <v>Original</v>
          </cell>
        </row>
        <row r="591">
          <cell r="A591" t="str">
            <v>DQ0BA0920074395.89</v>
          </cell>
          <cell r="B591" t="str">
            <v>DQ0</v>
          </cell>
          <cell r="C591" t="str">
            <v>BA092007</v>
          </cell>
          <cell r="D591">
            <v>4395.89</v>
          </cell>
          <cell r="E591" t="str">
            <v/>
          </cell>
          <cell r="F591" t="str">
            <v>Original</v>
          </cell>
        </row>
        <row r="592">
          <cell r="A592" t="str">
            <v>DQ0BJUP2DQ015922</v>
          </cell>
          <cell r="B592" t="str">
            <v>DQ0</v>
          </cell>
          <cell r="C592" t="str">
            <v>BJUP2DQ0</v>
          </cell>
          <cell r="D592">
            <v>15922</v>
          </cell>
          <cell r="E592" t="str">
            <v/>
          </cell>
          <cell r="F592" t="str">
            <v>WI Allocation</v>
          </cell>
        </row>
        <row r="593">
          <cell r="A593" t="str">
            <v>DS0BA092007440707201</v>
          </cell>
          <cell r="B593" t="str">
            <v>DS0</v>
          </cell>
          <cell r="C593" t="str">
            <v>BA092007</v>
          </cell>
          <cell r="D593">
            <v>440707201</v>
          </cell>
          <cell r="E593" t="str">
            <v/>
          </cell>
          <cell r="F593" t="str">
            <v>Original</v>
          </cell>
        </row>
        <row r="594">
          <cell r="A594" t="str">
            <v>DS0BJRE7121-10800000</v>
          </cell>
          <cell r="B594" t="str">
            <v>DS0</v>
          </cell>
          <cell r="C594" t="str">
            <v>BJRE7121</v>
          </cell>
          <cell r="D594">
            <v>-10800000</v>
          </cell>
          <cell r="E594" t="str">
            <v>17-121</v>
          </cell>
          <cell r="F594" t="str">
            <v>Reprog C</v>
          </cell>
        </row>
        <row r="595">
          <cell r="A595" t="str">
            <v>DS0BJRE7143-2355644</v>
          </cell>
          <cell r="B595" t="str">
            <v>DS0</v>
          </cell>
          <cell r="C595" t="str">
            <v>BJRE7143</v>
          </cell>
          <cell r="D595">
            <v>-2355644</v>
          </cell>
          <cell r="E595" t="str">
            <v>17-143</v>
          </cell>
          <cell r="F595" t="str">
            <v>Reprog C</v>
          </cell>
        </row>
        <row r="596">
          <cell r="A596" t="str">
            <v>DS0BJRE7174-5999851</v>
          </cell>
          <cell r="B596" t="str">
            <v>DS0</v>
          </cell>
          <cell r="C596" t="str">
            <v>BJRE7174</v>
          </cell>
          <cell r="D596">
            <v>-5999851</v>
          </cell>
          <cell r="E596" t="str">
            <v>17-174</v>
          </cell>
          <cell r="F596" t="str">
            <v>Reprog C</v>
          </cell>
        </row>
        <row r="597">
          <cell r="A597" t="str">
            <v>DT0BA09200712000000</v>
          </cell>
          <cell r="B597" t="str">
            <v>DT0</v>
          </cell>
          <cell r="C597" t="str">
            <v>BA092007</v>
          </cell>
          <cell r="D597">
            <v>12000000</v>
          </cell>
          <cell r="E597" t="str">
            <v/>
          </cell>
          <cell r="F597" t="str">
            <v>Original</v>
          </cell>
        </row>
        <row r="598">
          <cell r="A598" t="str">
            <v>DV0BA092007102166</v>
          </cell>
          <cell r="B598" t="str">
            <v>DV0</v>
          </cell>
          <cell r="C598" t="str">
            <v>BA092007</v>
          </cell>
          <cell r="D598">
            <v>102166</v>
          </cell>
          <cell r="E598" t="str">
            <v/>
          </cell>
          <cell r="F598" t="str">
            <v>Original</v>
          </cell>
        </row>
        <row r="599">
          <cell r="A599" t="str">
            <v>DV0BA09200732561</v>
          </cell>
          <cell r="B599" t="str">
            <v>DV0</v>
          </cell>
          <cell r="C599" t="str">
            <v>BA092007</v>
          </cell>
          <cell r="D599">
            <v>32561</v>
          </cell>
          <cell r="E599" t="str">
            <v/>
          </cell>
          <cell r="F599" t="str">
            <v>Original</v>
          </cell>
        </row>
        <row r="600">
          <cell r="A600" t="str">
            <v>DV0BA0920079067</v>
          </cell>
          <cell r="B600" t="str">
            <v>DV0</v>
          </cell>
          <cell r="C600" t="str">
            <v>BA092007</v>
          </cell>
          <cell r="D600">
            <v>9067</v>
          </cell>
          <cell r="E600" t="str">
            <v/>
          </cell>
          <cell r="F600" t="str">
            <v>Original</v>
          </cell>
        </row>
        <row r="601">
          <cell r="A601" t="str">
            <v>DX0BA092007162225.33</v>
          </cell>
          <cell r="B601" t="str">
            <v>DX0</v>
          </cell>
          <cell r="C601" t="str">
            <v>BA092007</v>
          </cell>
          <cell r="D601">
            <v>162225.33</v>
          </cell>
          <cell r="E601" t="str">
            <v/>
          </cell>
          <cell r="F601" t="str">
            <v>Original</v>
          </cell>
        </row>
        <row r="602">
          <cell r="A602" t="str">
            <v>DX0BA092007896323.69</v>
          </cell>
          <cell r="B602" t="str">
            <v>DX0</v>
          </cell>
          <cell r="C602" t="str">
            <v>BA092007</v>
          </cell>
          <cell r="D602">
            <v>896323.69</v>
          </cell>
          <cell r="E602" t="str">
            <v/>
          </cell>
          <cell r="F602" t="str">
            <v>Original</v>
          </cell>
        </row>
        <row r="603">
          <cell r="A603" t="str">
            <v>DX0BA09200730269</v>
          </cell>
          <cell r="B603" t="str">
            <v>DX0</v>
          </cell>
          <cell r="C603" t="str">
            <v>BA092007</v>
          </cell>
          <cell r="D603">
            <v>30269</v>
          </cell>
          <cell r="E603" t="str">
            <v/>
          </cell>
          <cell r="F603" t="str">
            <v>Original</v>
          </cell>
        </row>
        <row r="604">
          <cell r="A604" t="str">
            <v>DY0BA0920073249449.83</v>
          </cell>
          <cell r="B604" t="str">
            <v>DY0</v>
          </cell>
          <cell r="C604" t="str">
            <v>BA092007</v>
          </cell>
          <cell r="D604">
            <v>3249449.83</v>
          </cell>
          <cell r="E604" t="str">
            <v/>
          </cell>
          <cell r="F604" t="str">
            <v>Original</v>
          </cell>
        </row>
        <row r="605">
          <cell r="A605" t="str">
            <v>DY0BA09200721681882.61</v>
          </cell>
          <cell r="B605" t="str">
            <v>DY0</v>
          </cell>
          <cell r="C605" t="str">
            <v>BA092007</v>
          </cell>
          <cell r="D605">
            <v>21681882.61</v>
          </cell>
          <cell r="E605" t="str">
            <v/>
          </cell>
          <cell r="F605" t="str">
            <v>Original</v>
          </cell>
        </row>
        <row r="606">
          <cell r="A606" t="str">
            <v>DY0BA0920072241693.17</v>
          </cell>
          <cell r="B606" t="str">
            <v>DY0</v>
          </cell>
          <cell r="C606" t="str">
            <v>BA092007</v>
          </cell>
          <cell r="D606">
            <v>2241693.17</v>
          </cell>
          <cell r="E606" t="str">
            <v/>
          </cell>
          <cell r="F606" t="str">
            <v>Original</v>
          </cell>
        </row>
        <row r="607">
          <cell r="A607" t="str">
            <v>DY0BA0920076075729.19</v>
          </cell>
          <cell r="B607" t="str">
            <v>DY0</v>
          </cell>
          <cell r="C607" t="str">
            <v>BA092007</v>
          </cell>
          <cell r="D607">
            <v>6075729.19</v>
          </cell>
          <cell r="E607" t="str">
            <v/>
          </cell>
          <cell r="F607" t="str">
            <v>Original</v>
          </cell>
        </row>
        <row r="608">
          <cell r="A608" t="str">
            <v>DY0PA062009-100000</v>
          </cell>
          <cell r="B608" t="str">
            <v>DY0</v>
          </cell>
          <cell r="C608" t="str">
            <v>PA062009</v>
          </cell>
          <cell r="D608">
            <v>-100000</v>
          </cell>
          <cell r="E608" t="str">
            <v/>
          </cell>
          <cell r="F608" t="str">
            <v>Reprog</v>
          </cell>
        </row>
        <row r="609">
          <cell r="A609" t="str">
            <v>DY0PA062009100000</v>
          </cell>
          <cell r="B609" t="str">
            <v>DY0</v>
          </cell>
          <cell r="C609" t="str">
            <v>PA062009</v>
          </cell>
          <cell r="D609">
            <v>100000</v>
          </cell>
          <cell r="E609" t="str">
            <v/>
          </cell>
          <cell r="F609" t="str">
            <v>Reprog</v>
          </cell>
        </row>
        <row r="610">
          <cell r="A610" t="str">
            <v>EA0BA092007381431</v>
          </cell>
          <cell r="B610" t="str">
            <v>EA0</v>
          </cell>
          <cell r="C610" t="str">
            <v>BA092007</v>
          </cell>
          <cell r="D610">
            <v>381431</v>
          </cell>
          <cell r="E610" t="str">
            <v/>
          </cell>
          <cell r="F610" t="str">
            <v>Original</v>
          </cell>
        </row>
        <row r="611">
          <cell r="A611" t="str">
            <v>EB0BA0920073240951.65</v>
          </cell>
          <cell r="B611" t="str">
            <v>EB0</v>
          </cell>
          <cell r="C611" t="str">
            <v>BA092007</v>
          </cell>
          <cell r="D611">
            <v>3240951.65</v>
          </cell>
          <cell r="E611" t="str">
            <v/>
          </cell>
          <cell r="F611" t="str">
            <v>Original</v>
          </cell>
        </row>
        <row r="612">
          <cell r="A612" t="str">
            <v>EB0BA09200714989563.35</v>
          </cell>
          <cell r="B612" t="str">
            <v>EB0</v>
          </cell>
          <cell r="C612" t="str">
            <v>BA092007</v>
          </cell>
          <cell r="D612">
            <v>14989563.35</v>
          </cell>
          <cell r="E612" t="str">
            <v/>
          </cell>
          <cell r="F612" t="str">
            <v>Original</v>
          </cell>
        </row>
        <row r="613">
          <cell r="A613" t="str">
            <v>EB0BA092007347285.74</v>
          </cell>
          <cell r="B613" t="str">
            <v>EB0</v>
          </cell>
          <cell r="C613" t="str">
            <v>BA092007</v>
          </cell>
          <cell r="D613">
            <v>347285.74</v>
          </cell>
          <cell r="E613" t="str">
            <v/>
          </cell>
          <cell r="F613" t="str">
            <v>Original</v>
          </cell>
        </row>
        <row r="614">
          <cell r="A614" t="str">
            <v>EB0BA09200714706266.46</v>
          </cell>
          <cell r="B614" t="str">
            <v>EB0</v>
          </cell>
          <cell r="C614" t="str">
            <v>BA092007</v>
          </cell>
          <cell r="D614">
            <v>14706266.46</v>
          </cell>
          <cell r="E614" t="str">
            <v/>
          </cell>
          <cell r="F614" t="str">
            <v>Original</v>
          </cell>
        </row>
        <row r="615">
          <cell r="A615" t="str">
            <v>EB0BA09200740000</v>
          </cell>
          <cell r="B615" t="str">
            <v>EB0</v>
          </cell>
          <cell r="C615" t="str">
            <v>BA092007</v>
          </cell>
          <cell r="D615">
            <v>40000</v>
          </cell>
          <cell r="E615" t="str">
            <v/>
          </cell>
          <cell r="F615" t="str">
            <v>Original</v>
          </cell>
        </row>
        <row r="616">
          <cell r="A616" t="str">
            <v>EB0BA09200727659000</v>
          </cell>
          <cell r="B616" t="str">
            <v>EB0</v>
          </cell>
          <cell r="C616" t="str">
            <v>BA092007</v>
          </cell>
          <cell r="D616">
            <v>27659000</v>
          </cell>
          <cell r="E616" t="str">
            <v/>
          </cell>
          <cell r="F616" t="str">
            <v>Original</v>
          </cell>
        </row>
        <row r="617">
          <cell r="A617" t="str">
            <v>EB0BA092007723526.01</v>
          </cell>
          <cell r="B617" t="str">
            <v>EB0</v>
          </cell>
          <cell r="C617" t="str">
            <v>BA092007</v>
          </cell>
          <cell r="D617">
            <v>723526.01</v>
          </cell>
          <cell r="E617" t="str">
            <v/>
          </cell>
          <cell r="F617" t="str">
            <v>Original</v>
          </cell>
        </row>
        <row r="618">
          <cell r="A618" t="str">
            <v>EB0BA0920071608558</v>
          </cell>
          <cell r="B618" t="str">
            <v>EB0</v>
          </cell>
          <cell r="C618" t="str">
            <v>BA092007</v>
          </cell>
          <cell r="D618">
            <v>1608558</v>
          </cell>
          <cell r="E618" t="str">
            <v/>
          </cell>
          <cell r="F618" t="str">
            <v>Original</v>
          </cell>
        </row>
        <row r="619">
          <cell r="A619" t="str">
            <v>EB0BA09200725000000</v>
          </cell>
          <cell r="B619" t="str">
            <v>EB0</v>
          </cell>
          <cell r="C619" t="str">
            <v>BA092007</v>
          </cell>
          <cell r="D619">
            <v>25000000</v>
          </cell>
          <cell r="E619" t="str">
            <v/>
          </cell>
          <cell r="F619" t="str">
            <v>Original</v>
          </cell>
        </row>
        <row r="620">
          <cell r="A620" t="str">
            <v>EB0BA0920073275000</v>
          </cell>
          <cell r="B620" t="str">
            <v>EB0</v>
          </cell>
          <cell r="C620" t="str">
            <v>BA092007</v>
          </cell>
          <cell r="D620">
            <v>3275000</v>
          </cell>
          <cell r="E620" t="str">
            <v/>
          </cell>
          <cell r="F620" t="str">
            <v>Original</v>
          </cell>
        </row>
        <row r="621">
          <cell r="A621" t="str">
            <v>EB0BA092007210000</v>
          </cell>
          <cell r="B621" t="str">
            <v>EB0</v>
          </cell>
          <cell r="C621" t="str">
            <v>BA092007</v>
          </cell>
          <cell r="D621">
            <v>210000</v>
          </cell>
          <cell r="E621" t="str">
            <v/>
          </cell>
          <cell r="F621" t="str">
            <v>Original</v>
          </cell>
        </row>
        <row r="622">
          <cell r="A622" t="str">
            <v>EB0BA2200003754720</v>
          </cell>
          <cell r="B622" t="str">
            <v>EB0</v>
          </cell>
          <cell r="C622" t="str">
            <v>BA220000</v>
          </cell>
          <cell r="D622">
            <v>3754720</v>
          </cell>
          <cell r="E622" t="str">
            <v/>
          </cell>
          <cell r="F622" t="str">
            <v>Original</v>
          </cell>
        </row>
        <row r="623">
          <cell r="A623" t="str">
            <v>EB0BA2200001375530</v>
          </cell>
          <cell r="B623" t="str">
            <v>EB0</v>
          </cell>
          <cell r="C623" t="str">
            <v>BA220000</v>
          </cell>
          <cell r="D623">
            <v>1375530</v>
          </cell>
          <cell r="E623" t="str">
            <v/>
          </cell>
          <cell r="F623" t="str">
            <v>Original</v>
          </cell>
        </row>
        <row r="624">
          <cell r="A624" t="str">
            <v>EB0BA2200007075250</v>
          </cell>
          <cell r="B624" t="str">
            <v>EB0</v>
          </cell>
          <cell r="C624" t="str">
            <v>BA220000</v>
          </cell>
          <cell r="D624">
            <v>7075250</v>
          </cell>
          <cell r="E624" t="str">
            <v/>
          </cell>
          <cell r="F624" t="str">
            <v>Original</v>
          </cell>
        </row>
        <row r="625">
          <cell r="A625" t="str">
            <v>EB0BA2200009250000</v>
          </cell>
          <cell r="B625" t="str">
            <v>EB0</v>
          </cell>
          <cell r="C625" t="str">
            <v>BA220000</v>
          </cell>
          <cell r="D625">
            <v>9250000</v>
          </cell>
          <cell r="E625" t="str">
            <v/>
          </cell>
          <cell r="F625" t="str">
            <v>Original</v>
          </cell>
        </row>
        <row r="626">
          <cell r="A626" t="str">
            <v>EB0BAAWNC0234190634</v>
          </cell>
          <cell r="B626" t="str">
            <v>EB0</v>
          </cell>
          <cell r="C626" t="str">
            <v>BAAWNC02</v>
          </cell>
          <cell r="D626">
            <v>34190634</v>
          </cell>
          <cell r="E626" t="str">
            <v/>
          </cell>
          <cell r="F626" t="str">
            <v>Original</v>
          </cell>
        </row>
        <row r="627">
          <cell r="A627" t="str">
            <v>EB0BJREPREM40000000</v>
          </cell>
          <cell r="B627" t="str">
            <v>EB0</v>
          </cell>
          <cell r="C627" t="str">
            <v>BJREPREM</v>
          </cell>
          <cell r="D627">
            <v>40000000</v>
          </cell>
          <cell r="E627" t="str">
            <v/>
          </cell>
          <cell r="F627" t="str">
            <v>Error Greater SE</v>
          </cell>
        </row>
        <row r="628">
          <cell r="A628" t="str">
            <v>EB0BJREP786-246416</v>
          </cell>
          <cell r="B628" t="str">
            <v>EB0</v>
          </cell>
          <cell r="C628" t="str">
            <v>BJREP786</v>
          </cell>
          <cell r="D628">
            <v>-246416</v>
          </cell>
          <cell r="E628" t="str">
            <v>17-86</v>
          </cell>
          <cell r="F628" t="str">
            <v>Reprog C</v>
          </cell>
        </row>
        <row r="629">
          <cell r="A629" t="str">
            <v>EB0BJSUPL082000000</v>
          </cell>
          <cell r="B629" t="str">
            <v>EB0</v>
          </cell>
          <cell r="C629" t="str">
            <v>BJSUPL08</v>
          </cell>
          <cell r="D629">
            <v>2000000</v>
          </cell>
          <cell r="E629" t="str">
            <v/>
          </cell>
          <cell r="F629" t="str">
            <v>Suppl Approp Bill 17-446</v>
          </cell>
        </row>
        <row r="630">
          <cell r="A630" t="str">
            <v>EB0BJREFIX7-40000000</v>
          </cell>
          <cell r="B630" t="str">
            <v>EB0</v>
          </cell>
          <cell r="C630" t="str">
            <v>BJREFIX7</v>
          </cell>
          <cell r="D630">
            <v>-40000000</v>
          </cell>
          <cell r="E630" t="str">
            <v/>
          </cell>
          <cell r="F630" t="str">
            <v>Error Greater SE</v>
          </cell>
        </row>
        <row r="631">
          <cell r="A631" t="str">
            <v>EB0BJREP115-335300</v>
          </cell>
          <cell r="B631" t="str">
            <v>EB0</v>
          </cell>
          <cell r="C631" t="str">
            <v>BJREP115</v>
          </cell>
          <cell r="D631">
            <v>-335300</v>
          </cell>
          <cell r="E631" t="str">
            <v/>
          </cell>
          <cell r="F631" t="str">
            <v>Reprog</v>
          </cell>
        </row>
        <row r="632">
          <cell r="A632" t="str">
            <v>EB0BJREP115335300</v>
          </cell>
          <cell r="B632" t="str">
            <v>EB0</v>
          </cell>
          <cell r="C632" t="str">
            <v>BJREP115</v>
          </cell>
          <cell r="D632">
            <v>335300</v>
          </cell>
          <cell r="E632" t="str">
            <v/>
          </cell>
          <cell r="F632" t="str">
            <v>Reprog</v>
          </cell>
        </row>
        <row r="633">
          <cell r="A633" t="str">
            <v>EB0BJREPR16-800000</v>
          </cell>
          <cell r="B633" t="str">
            <v>EB0</v>
          </cell>
          <cell r="C633" t="str">
            <v>BJREPR16</v>
          </cell>
          <cell r="D633">
            <v>-800000</v>
          </cell>
          <cell r="E633" t="str">
            <v/>
          </cell>
          <cell r="F633" t="str">
            <v>Reprog</v>
          </cell>
        </row>
        <row r="634">
          <cell r="A634" t="str">
            <v>EB0BJREPR16800000</v>
          </cell>
          <cell r="B634" t="str">
            <v>EB0</v>
          </cell>
          <cell r="C634" t="str">
            <v>BJREPR16</v>
          </cell>
          <cell r="D634">
            <v>800000</v>
          </cell>
          <cell r="E634" t="str">
            <v/>
          </cell>
          <cell r="F634" t="str">
            <v>Reprog</v>
          </cell>
        </row>
        <row r="635">
          <cell r="A635" t="str">
            <v>EB0BJRE7149-150000</v>
          </cell>
          <cell r="B635" t="str">
            <v>EB0</v>
          </cell>
          <cell r="C635" t="str">
            <v>BJRE7149</v>
          </cell>
          <cell r="D635">
            <v>-150000</v>
          </cell>
          <cell r="E635" t="str">
            <v>17-149</v>
          </cell>
          <cell r="F635" t="str">
            <v>Reprog C</v>
          </cell>
        </row>
        <row r="636">
          <cell r="A636" t="str">
            <v>EB0BJRE7159500000</v>
          </cell>
          <cell r="B636" t="str">
            <v>EB0</v>
          </cell>
          <cell r="C636" t="str">
            <v>BJRE7159</v>
          </cell>
          <cell r="D636">
            <v>500000</v>
          </cell>
          <cell r="E636" t="str">
            <v>17-159</v>
          </cell>
          <cell r="F636" t="str">
            <v>Reprog C</v>
          </cell>
        </row>
        <row r="637">
          <cell r="A637" t="str">
            <v>EB0BJRE7154-300000</v>
          </cell>
          <cell r="B637" t="str">
            <v>EB0</v>
          </cell>
          <cell r="C637" t="str">
            <v>BJRE7154</v>
          </cell>
          <cell r="D637">
            <v>-300000</v>
          </cell>
          <cell r="E637" t="str">
            <v>17-154</v>
          </cell>
          <cell r="F637" t="str">
            <v>Reprog C</v>
          </cell>
        </row>
        <row r="638">
          <cell r="A638" t="str">
            <v>EB0PACB0600-850000</v>
          </cell>
          <cell r="B638" t="str">
            <v>EB0</v>
          </cell>
          <cell r="C638" t="str">
            <v>PACB0600</v>
          </cell>
          <cell r="D638">
            <v>-850000</v>
          </cell>
          <cell r="E638" t="str">
            <v/>
          </cell>
          <cell r="F638" t="str">
            <v>Reprog</v>
          </cell>
        </row>
        <row r="639">
          <cell r="A639" t="str">
            <v>EB0PACB0600850000</v>
          </cell>
          <cell r="B639" t="str">
            <v>EB0</v>
          </cell>
          <cell r="C639" t="str">
            <v>PACB0600</v>
          </cell>
          <cell r="D639">
            <v>850000</v>
          </cell>
          <cell r="E639" t="str">
            <v/>
          </cell>
          <cell r="F639" t="str">
            <v>Reprog</v>
          </cell>
        </row>
        <row r="640">
          <cell r="A640" t="str">
            <v>EB0PARN0613-200000</v>
          </cell>
          <cell r="B640" t="str">
            <v>EB0</v>
          </cell>
          <cell r="C640" t="str">
            <v>PARN0613</v>
          </cell>
          <cell r="D640">
            <v>-200000</v>
          </cell>
          <cell r="E640" t="str">
            <v/>
          </cell>
          <cell r="F640" t="str">
            <v>Reprog</v>
          </cell>
        </row>
        <row r="641">
          <cell r="A641" t="str">
            <v>EB0PARN0613600000</v>
          </cell>
          <cell r="B641" t="str">
            <v>EB0</v>
          </cell>
          <cell r="C641" t="str">
            <v>PARN0613</v>
          </cell>
          <cell r="D641">
            <v>600000</v>
          </cell>
          <cell r="E641" t="str">
            <v/>
          </cell>
          <cell r="F641" t="str">
            <v>Reprog</v>
          </cell>
        </row>
        <row r="642">
          <cell r="A642" t="str">
            <v>EB0PARN0613-400000</v>
          </cell>
          <cell r="B642" t="str">
            <v>EB0</v>
          </cell>
          <cell r="C642" t="str">
            <v>PARN0613</v>
          </cell>
          <cell r="D642">
            <v>-400000</v>
          </cell>
          <cell r="E642" t="str">
            <v/>
          </cell>
          <cell r="F642" t="str">
            <v>Reprog</v>
          </cell>
        </row>
        <row r="643">
          <cell r="A643" t="str">
            <v>ELOBA09200743754796</v>
          </cell>
          <cell r="B643" t="str">
            <v>ELO</v>
          </cell>
          <cell r="C643" t="str">
            <v>BA092007</v>
          </cell>
          <cell r="D643">
            <v>43754796</v>
          </cell>
          <cell r="E643" t="str">
            <v/>
          </cell>
          <cell r="F643" t="str">
            <v>Original</v>
          </cell>
        </row>
        <row r="644">
          <cell r="A644" t="str">
            <v>ELOBJPAYGOR-880000</v>
          </cell>
          <cell r="B644" t="str">
            <v>ELO</v>
          </cell>
          <cell r="C644" t="str">
            <v>BJPAYGOR</v>
          </cell>
          <cell r="D644">
            <v>-880000</v>
          </cell>
          <cell r="E644" t="str">
            <v>17-109</v>
          </cell>
          <cell r="F644" t="str">
            <v>Reprog C</v>
          </cell>
        </row>
        <row r="645">
          <cell r="A645" t="str">
            <v>ELOBJRP7155-7653496</v>
          </cell>
          <cell r="B645" t="str">
            <v>ELO</v>
          </cell>
          <cell r="C645" t="str">
            <v>BJRP7155</v>
          </cell>
          <cell r="D645">
            <v>-7653496</v>
          </cell>
          <cell r="E645" t="str">
            <v>17-155</v>
          </cell>
          <cell r="F645" t="str">
            <v>Reprog C</v>
          </cell>
        </row>
        <row r="646">
          <cell r="A646" t="str">
            <v>ELOBJRE7159-100000</v>
          </cell>
          <cell r="B646" t="str">
            <v>ELO</v>
          </cell>
          <cell r="C646" t="str">
            <v>BJRE7159</v>
          </cell>
          <cell r="D646">
            <v>-100000</v>
          </cell>
          <cell r="E646" t="str">
            <v>17-159</v>
          </cell>
          <cell r="F646" t="str">
            <v>Reprog C</v>
          </cell>
        </row>
        <row r="647">
          <cell r="A647" t="str">
            <v>ELOBJRE7171-1700000</v>
          </cell>
          <cell r="B647" t="str">
            <v>ELO</v>
          </cell>
          <cell r="C647" t="str">
            <v>BJRE7171</v>
          </cell>
          <cell r="D647">
            <v>-1700000</v>
          </cell>
          <cell r="E647" t="str">
            <v>17-171</v>
          </cell>
          <cell r="F647" t="str">
            <v>Reprog C</v>
          </cell>
        </row>
        <row r="648">
          <cell r="A648" t="str">
            <v>ELOBJRE7174-450000</v>
          </cell>
          <cell r="B648" t="str">
            <v>ELO</v>
          </cell>
          <cell r="C648" t="str">
            <v>BJRE7174</v>
          </cell>
          <cell r="D648">
            <v>-450000</v>
          </cell>
          <cell r="E648" t="str">
            <v>17-174</v>
          </cell>
          <cell r="F648" t="str">
            <v>Reprog C</v>
          </cell>
        </row>
        <row r="649">
          <cell r="A649" t="str">
            <v>EN0BA0920072241992.13</v>
          </cell>
          <cell r="B649" t="str">
            <v>EN0</v>
          </cell>
          <cell r="C649" t="str">
            <v>BA092007</v>
          </cell>
          <cell r="D649">
            <v>2241992.13</v>
          </cell>
          <cell r="E649" t="str">
            <v/>
          </cell>
          <cell r="F649" t="str">
            <v>Original</v>
          </cell>
        </row>
        <row r="650">
          <cell r="A650" t="str">
            <v>EN0BA0920071952132.2</v>
          </cell>
          <cell r="B650" t="str">
            <v>EN0</v>
          </cell>
          <cell r="C650" t="str">
            <v>BA092007</v>
          </cell>
          <cell r="D650">
            <v>1952132.2</v>
          </cell>
          <cell r="E650" t="str">
            <v/>
          </cell>
          <cell r="F650" t="str">
            <v>Original</v>
          </cell>
        </row>
        <row r="651">
          <cell r="A651" t="str">
            <v>EN0BA092007500336</v>
          </cell>
          <cell r="B651" t="str">
            <v>EN0</v>
          </cell>
          <cell r="C651" t="str">
            <v>BA092007</v>
          </cell>
          <cell r="D651">
            <v>500336</v>
          </cell>
          <cell r="E651" t="str">
            <v/>
          </cell>
          <cell r="F651" t="str">
            <v>Original</v>
          </cell>
        </row>
        <row r="652">
          <cell r="A652" t="str">
            <v>EN0BA09200725215</v>
          </cell>
          <cell r="B652" t="str">
            <v>EN0</v>
          </cell>
          <cell r="C652" t="str">
            <v>BA092007</v>
          </cell>
          <cell r="D652">
            <v>25215</v>
          </cell>
          <cell r="E652" t="str">
            <v/>
          </cell>
          <cell r="F652" t="str">
            <v>Original</v>
          </cell>
        </row>
        <row r="653">
          <cell r="A653" t="str">
            <v>EN0BJREP786246416</v>
          </cell>
          <cell r="B653" t="str">
            <v>EN0</v>
          </cell>
          <cell r="C653" t="str">
            <v>BJREP786</v>
          </cell>
          <cell r="D653">
            <v>246416</v>
          </cell>
          <cell r="E653" t="str">
            <v>17-86</v>
          </cell>
          <cell r="F653" t="str">
            <v>Reprog C</v>
          </cell>
        </row>
        <row r="654">
          <cell r="A654" t="str">
            <v>EN0BJSUPL01500000</v>
          </cell>
          <cell r="B654" t="str">
            <v>EN0</v>
          </cell>
          <cell r="C654" t="str">
            <v>BJSUPL01</v>
          </cell>
          <cell r="D654">
            <v>500000</v>
          </cell>
          <cell r="E654" t="str">
            <v/>
          </cell>
          <cell r="F654" t="str">
            <v>Suppl Approp Bill 17-446</v>
          </cell>
        </row>
        <row r="655">
          <cell r="A655" t="str">
            <v>EN0BJSUPL041000000</v>
          </cell>
          <cell r="B655" t="str">
            <v>EN0</v>
          </cell>
          <cell r="C655" t="str">
            <v>BJSUPL04</v>
          </cell>
          <cell r="D655">
            <v>1000000</v>
          </cell>
          <cell r="E655" t="str">
            <v/>
          </cell>
          <cell r="F655" t="str">
            <v>Additional Certified Revs/Bill 17-446</v>
          </cell>
        </row>
        <row r="656">
          <cell r="A656" t="str">
            <v>EN0BJSBMLFR-1000000</v>
          </cell>
          <cell r="B656" t="str">
            <v>EN0</v>
          </cell>
          <cell r="C656" t="str">
            <v>BJSBMLFR</v>
          </cell>
          <cell r="D656">
            <v>-1000000</v>
          </cell>
          <cell r="E656" t="str">
            <v/>
          </cell>
          <cell r="F656" t="str">
            <v>Carry Fwd to Future Years</v>
          </cell>
        </row>
        <row r="657">
          <cell r="A657" t="str">
            <v>EN0BJRE7175-99881</v>
          </cell>
          <cell r="B657" t="str">
            <v>EN0</v>
          </cell>
          <cell r="C657" t="str">
            <v>BJRE7175</v>
          </cell>
          <cell r="D657">
            <v>-99881</v>
          </cell>
          <cell r="E657" t="str">
            <v>17-175</v>
          </cell>
          <cell r="F657" t="str">
            <v>Reprog C</v>
          </cell>
        </row>
        <row r="658">
          <cell r="A658" t="str">
            <v>EN0BJRE7175-172039</v>
          </cell>
          <cell r="B658" t="str">
            <v>EN0</v>
          </cell>
          <cell r="C658" t="str">
            <v>BJRE7175</v>
          </cell>
          <cell r="D658">
            <v>-172039</v>
          </cell>
          <cell r="E658" t="str">
            <v>17-175</v>
          </cell>
          <cell r="F658" t="str">
            <v>Reprog C</v>
          </cell>
        </row>
        <row r="659">
          <cell r="A659" t="str">
            <v>ES0BA1000010</v>
          </cell>
          <cell r="B659" t="str">
            <v>ES0</v>
          </cell>
          <cell r="C659" t="str">
            <v>BA100001</v>
          </cell>
          <cell r="D659">
            <v>0</v>
          </cell>
          <cell r="E659" t="str">
            <v/>
          </cell>
          <cell r="F659" t="str">
            <v>Original</v>
          </cell>
        </row>
        <row r="660">
          <cell r="A660" t="str">
            <v>ES0BA10010717278572</v>
          </cell>
          <cell r="B660" t="str">
            <v>ES0</v>
          </cell>
          <cell r="C660" t="str">
            <v>BA100107</v>
          </cell>
          <cell r="D660">
            <v>17278572</v>
          </cell>
          <cell r="E660" t="str">
            <v/>
          </cell>
          <cell r="F660" t="str">
            <v>Original</v>
          </cell>
        </row>
        <row r="661">
          <cell r="A661" t="str">
            <v>ES0BA10010771463872</v>
          </cell>
          <cell r="B661" t="str">
            <v>ES0</v>
          </cell>
          <cell r="C661" t="str">
            <v>BA100107</v>
          </cell>
          <cell r="D661">
            <v>71463872</v>
          </cell>
          <cell r="E661" t="str">
            <v/>
          </cell>
          <cell r="F661" t="str">
            <v>Original</v>
          </cell>
        </row>
        <row r="662">
          <cell r="A662" t="str">
            <v>ES0BAES00010</v>
          </cell>
          <cell r="B662" t="str">
            <v>ES0</v>
          </cell>
          <cell r="C662" t="str">
            <v>BAES0001</v>
          </cell>
          <cell r="D662">
            <v>0</v>
          </cell>
          <cell r="E662" t="str">
            <v/>
          </cell>
          <cell r="F662" t="str">
            <v>Original</v>
          </cell>
        </row>
        <row r="663">
          <cell r="A663" t="str">
            <v>ES0BAES00010</v>
          </cell>
          <cell r="B663" t="str">
            <v>ES0</v>
          </cell>
          <cell r="C663" t="str">
            <v>BAES0001</v>
          </cell>
          <cell r="D663">
            <v>0</v>
          </cell>
          <cell r="E663" t="str">
            <v/>
          </cell>
          <cell r="F663" t="str">
            <v>Original</v>
          </cell>
        </row>
        <row r="664">
          <cell r="A664" t="str">
            <v>FA0BA092007383825543.09</v>
          </cell>
          <cell r="B664" t="str">
            <v>FA0</v>
          </cell>
          <cell r="C664" t="str">
            <v>BA092007</v>
          </cell>
          <cell r="D664">
            <v>383825543.09</v>
          </cell>
          <cell r="E664" t="str">
            <v/>
          </cell>
          <cell r="F664" t="str">
            <v>Original</v>
          </cell>
        </row>
        <row r="665">
          <cell r="A665" t="str">
            <v>FA0BA09200782693403.67</v>
          </cell>
          <cell r="B665" t="str">
            <v>FA0</v>
          </cell>
          <cell r="C665" t="str">
            <v>BA092007</v>
          </cell>
          <cell r="D665">
            <v>82693403.67</v>
          </cell>
          <cell r="E665" t="str">
            <v/>
          </cell>
          <cell r="F665" t="str">
            <v>Original</v>
          </cell>
        </row>
        <row r="666">
          <cell r="A666" t="str">
            <v>FA0BA092007130804</v>
          </cell>
          <cell r="B666" t="str">
            <v>FA0</v>
          </cell>
          <cell r="C666" t="str">
            <v>BA092007</v>
          </cell>
          <cell r="D666">
            <v>130804</v>
          </cell>
          <cell r="E666" t="str">
            <v/>
          </cell>
          <cell r="F666" t="str">
            <v>Original</v>
          </cell>
        </row>
        <row r="667">
          <cell r="A667" t="str">
            <v>FA0BA092007650000</v>
          </cell>
          <cell r="B667" t="str">
            <v>FA0</v>
          </cell>
          <cell r="C667" t="str">
            <v>BA092007</v>
          </cell>
          <cell r="D667">
            <v>650000</v>
          </cell>
          <cell r="E667" t="str">
            <v/>
          </cell>
          <cell r="F667" t="str">
            <v>Original</v>
          </cell>
        </row>
        <row r="668">
          <cell r="A668" t="str">
            <v>FA0BA092007392106</v>
          </cell>
          <cell r="B668" t="str">
            <v>FA0</v>
          </cell>
          <cell r="C668" t="str">
            <v>BA092007</v>
          </cell>
          <cell r="D668">
            <v>392106</v>
          </cell>
          <cell r="E668" t="str">
            <v/>
          </cell>
          <cell r="F668" t="str">
            <v>Original</v>
          </cell>
        </row>
        <row r="669">
          <cell r="A669" t="str">
            <v>FA0BA0920073200000</v>
          </cell>
          <cell r="B669" t="str">
            <v>FA0</v>
          </cell>
          <cell r="C669" t="str">
            <v>BA092007</v>
          </cell>
          <cell r="D669">
            <v>3200000</v>
          </cell>
          <cell r="E669" t="str">
            <v/>
          </cell>
          <cell r="F669" t="str">
            <v>Original</v>
          </cell>
        </row>
        <row r="670">
          <cell r="A670" t="str">
            <v>FA0BA09200712500</v>
          </cell>
          <cell r="B670" t="str">
            <v>FA0</v>
          </cell>
          <cell r="C670" t="str">
            <v>BA092007</v>
          </cell>
          <cell r="D670">
            <v>12500</v>
          </cell>
          <cell r="E670" t="str">
            <v/>
          </cell>
          <cell r="F670" t="str">
            <v>Original</v>
          </cell>
        </row>
        <row r="671">
          <cell r="A671" t="str">
            <v>FA0BA0920074861374.52</v>
          </cell>
          <cell r="B671" t="str">
            <v>FA0</v>
          </cell>
          <cell r="C671" t="str">
            <v>BA092007</v>
          </cell>
          <cell r="D671">
            <v>4861374.52</v>
          </cell>
          <cell r="E671" t="str">
            <v/>
          </cell>
          <cell r="F671" t="str">
            <v>Original</v>
          </cell>
        </row>
        <row r="672">
          <cell r="A672" t="str">
            <v>FA0BA0920072735750</v>
          </cell>
          <cell r="B672" t="str">
            <v>FA0</v>
          </cell>
          <cell r="C672" t="str">
            <v>BA092007</v>
          </cell>
          <cell r="D672">
            <v>2735750</v>
          </cell>
          <cell r="E672" t="str">
            <v/>
          </cell>
          <cell r="F672" t="str">
            <v>Original</v>
          </cell>
        </row>
        <row r="673">
          <cell r="A673" t="str">
            <v>FA0BA092007650000</v>
          </cell>
          <cell r="B673" t="str">
            <v>FA0</v>
          </cell>
          <cell r="C673" t="str">
            <v>BA092007</v>
          </cell>
          <cell r="D673">
            <v>650000</v>
          </cell>
          <cell r="E673" t="str">
            <v/>
          </cell>
          <cell r="F673" t="str">
            <v>Original</v>
          </cell>
        </row>
        <row r="674">
          <cell r="A674" t="str">
            <v>FA0BA092007130711.64</v>
          </cell>
          <cell r="B674" t="str">
            <v>FA0</v>
          </cell>
          <cell r="C674" t="str">
            <v>BA092007</v>
          </cell>
          <cell r="D674">
            <v>130711.64</v>
          </cell>
          <cell r="E674" t="str">
            <v/>
          </cell>
          <cell r="F674" t="str">
            <v>Original</v>
          </cell>
        </row>
        <row r="675">
          <cell r="A675" t="str">
            <v>FA0BA092007119565</v>
          </cell>
          <cell r="B675" t="str">
            <v>FA0</v>
          </cell>
          <cell r="C675" t="str">
            <v>BA092007</v>
          </cell>
          <cell r="D675">
            <v>119565</v>
          </cell>
          <cell r="E675" t="str">
            <v/>
          </cell>
          <cell r="F675" t="str">
            <v>Original</v>
          </cell>
        </row>
        <row r="676">
          <cell r="A676" t="str">
            <v>FA0BA092007650000</v>
          </cell>
          <cell r="B676" t="str">
            <v>FA0</v>
          </cell>
          <cell r="C676" t="str">
            <v>BA092007</v>
          </cell>
          <cell r="D676">
            <v>650000</v>
          </cell>
          <cell r="E676" t="str">
            <v/>
          </cell>
          <cell r="F676" t="str">
            <v>Original</v>
          </cell>
        </row>
        <row r="677">
          <cell r="A677" t="str">
            <v>FA0BA092007297204.97</v>
          </cell>
          <cell r="B677" t="str">
            <v>FA0</v>
          </cell>
          <cell r="C677" t="str">
            <v>BA092007</v>
          </cell>
          <cell r="D677">
            <v>297204.97</v>
          </cell>
          <cell r="E677" t="str">
            <v/>
          </cell>
          <cell r="F677" t="str">
            <v>Original</v>
          </cell>
        </row>
        <row r="678">
          <cell r="A678" t="str">
            <v>FA0BJDOTOFA515046</v>
          </cell>
          <cell r="B678" t="str">
            <v>FA0</v>
          </cell>
          <cell r="C678" t="str">
            <v>BJDOTOFA</v>
          </cell>
          <cell r="D678">
            <v>515046</v>
          </cell>
          <cell r="E678" t="str">
            <v/>
          </cell>
          <cell r="F678" t="str">
            <v>Nondeptl Allocation</v>
          </cell>
        </row>
        <row r="679">
          <cell r="A679" t="str">
            <v>FA0BJREP797125000</v>
          </cell>
          <cell r="B679" t="str">
            <v>FA0</v>
          </cell>
          <cell r="C679" t="str">
            <v>BJREP797</v>
          </cell>
          <cell r="D679">
            <v>125000</v>
          </cell>
          <cell r="E679" t="str">
            <v>17-97</v>
          </cell>
          <cell r="F679" t="str">
            <v>Reprog C</v>
          </cell>
        </row>
        <row r="680">
          <cell r="A680" t="str">
            <v>FA0BJSUPL011825000</v>
          </cell>
          <cell r="B680" t="str">
            <v>FA0</v>
          </cell>
          <cell r="C680" t="str">
            <v>BJSUPL01</v>
          </cell>
          <cell r="D680">
            <v>1825000</v>
          </cell>
          <cell r="E680" t="str">
            <v/>
          </cell>
          <cell r="F680" t="str">
            <v>Suppl Approp Bill 17-446</v>
          </cell>
        </row>
        <row r="681">
          <cell r="A681" t="str">
            <v>FA0BJSUPL04350000</v>
          </cell>
          <cell r="B681" t="str">
            <v>FA0</v>
          </cell>
          <cell r="C681" t="str">
            <v>BJSUPL04</v>
          </cell>
          <cell r="D681">
            <v>350000</v>
          </cell>
          <cell r="E681" t="str">
            <v/>
          </cell>
          <cell r="F681" t="str">
            <v>Additional Certified Revs/Bill 17-446</v>
          </cell>
        </row>
        <row r="682">
          <cell r="A682" t="str">
            <v>FA0BJSUPL05500000</v>
          </cell>
          <cell r="B682" t="str">
            <v>FA0</v>
          </cell>
          <cell r="C682" t="str">
            <v>BJSUPL05</v>
          </cell>
          <cell r="D682">
            <v>500000</v>
          </cell>
          <cell r="E682" t="str">
            <v/>
          </cell>
          <cell r="F682" t="str">
            <v>Operating Cash Reserve</v>
          </cell>
        </row>
        <row r="683">
          <cell r="A683" t="str">
            <v>FA0BJFA0400-400000</v>
          </cell>
          <cell r="B683" t="str">
            <v>FA0</v>
          </cell>
          <cell r="C683" t="str">
            <v>BJFA0400</v>
          </cell>
          <cell r="D683">
            <v>-400000</v>
          </cell>
          <cell r="E683" t="str">
            <v/>
          </cell>
          <cell r="F683" t="str">
            <v>Error</v>
          </cell>
        </row>
        <row r="684">
          <cell r="A684" t="str">
            <v>FA0BJRE7122-600000</v>
          </cell>
          <cell r="B684" t="str">
            <v>FA0</v>
          </cell>
          <cell r="C684" t="str">
            <v>BJRE7122</v>
          </cell>
          <cell r="D684">
            <v>-600000</v>
          </cell>
          <cell r="E684" t="str">
            <v>17-122</v>
          </cell>
          <cell r="F684" t="str">
            <v>Reprog C</v>
          </cell>
        </row>
        <row r="685">
          <cell r="A685" t="str">
            <v>FA0BJUP2FA01061985.5</v>
          </cell>
          <cell r="B685" t="str">
            <v>FA0</v>
          </cell>
          <cell r="C685" t="str">
            <v>BJUP2FA0</v>
          </cell>
          <cell r="D685">
            <v>1061985.5</v>
          </cell>
          <cell r="E685" t="str">
            <v/>
          </cell>
          <cell r="F685" t="str">
            <v>WI Allocation</v>
          </cell>
        </row>
        <row r="686">
          <cell r="A686" t="str">
            <v>FA0BJRE7156250000</v>
          </cell>
          <cell r="B686" t="str">
            <v>FA0</v>
          </cell>
          <cell r="C686" t="str">
            <v>BJRE7156</v>
          </cell>
          <cell r="D686">
            <v>250000</v>
          </cell>
          <cell r="E686" t="str">
            <v/>
          </cell>
          <cell r="F686" t="str">
            <v>Error</v>
          </cell>
        </row>
        <row r="687">
          <cell r="A687" t="str">
            <v>FA0BJR7156A-250000</v>
          </cell>
          <cell r="B687" t="str">
            <v>FA0</v>
          </cell>
          <cell r="C687" t="str">
            <v>BJR7156A</v>
          </cell>
          <cell r="D687">
            <v>-250000</v>
          </cell>
          <cell r="E687" t="str">
            <v>17-156</v>
          </cell>
          <cell r="F687" t="str">
            <v>Reprog C</v>
          </cell>
        </row>
        <row r="688">
          <cell r="A688" t="str">
            <v>FA0BJR7156B250000</v>
          </cell>
          <cell r="B688" t="str">
            <v>FA0</v>
          </cell>
          <cell r="C688" t="str">
            <v>BJR7156B</v>
          </cell>
          <cell r="D688">
            <v>250000</v>
          </cell>
          <cell r="E688" t="str">
            <v>17-156</v>
          </cell>
          <cell r="F688" t="str">
            <v>Reprog C</v>
          </cell>
        </row>
        <row r="689">
          <cell r="A689" t="str">
            <v>FA0BJRE7173210000</v>
          </cell>
          <cell r="B689" t="str">
            <v>FA0</v>
          </cell>
          <cell r="C689" t="str">
            <v>BJRE7173</v>
          </cell>
          <cell r="D689">
            <v>210000</v>
          </cell>
          <cell r="E689" t="str">
            <v>17-173</v>
          </cell>
          <cell r="F689" t="str">
            <v>Reprog C</v>
          </cell>
        </row>
        <row r="690">
          <cell r="A690" t="str">
            <v>FA0BJRE7173400000</v>
          </cell>
          <cell r="B690" t="str">
            <v>FA0</v>
          </cell>
          <cell r="C690" t="str">
            <v>BJRE7173</v>
          </cell>
          <cell r="D690">
            <v>400000</v>
          </cell>
          <cell r="E690" t="str">
            <v>17-173</v>
          </cell>
          <cell r="F690" t="str">
            <v>Reprog C</v>
          </cell>
        </row>
        <row r="691">
          <cell r="A691" t="str">
            <v>FA0BJRE7173141000</v>
          </cell>
          <cell r="B691" t="str">
            <v>FA0</v>
          </cell>
          <cell r="C691" t="str">
            <v>BJRE7173</v>
          </cell>
          <cell r="D691">
            <v>141000</v>
          </cell>
          <cell r="E691" t="str">
            <v>17-173</v>
          </cell>
          <cell r="F691" t="str">
            <v>Reprog C</v>
          </cell>
        </row>
        <row r="692">
          <cell r="A692" t="str">
            <v>FA0BJRE7173100000</v>
          </cell>
          <cell r="B692" t="str">
            <v>FA0</v>
          </cell>
          <cell r="C692" t="str">
            <v>BJRE7173</v>
          </cell>
          <cell r="D692">
            <v>100000</v>
          </cell>
          <cell r="E692" t="str">
            <v>17-173</v>
          </cell>
          <cell r="F692" t="str">
            <v>Reprog C</v>
          </cell>
        </row>
        <row r="693">
          <cell r="A693" t="str">
            <v>FA0BJRE7173399000</v>
          </cell>
          <cell r="B693" t="str">
            <v>FA0</v>
          </cell>
          <cell r="C693" t="str">
            <v>BJRE7173</v>
          </cell>
          <cell r="D693">
            <v>399000</v>
          </cell>
          <cell r="E693" t="str">
            <v>17-173</v>
          </cell>
          <cell r="F693" t="str">
            <v>Reprog C</v>
          </cell>
        </row>
        <row r="694">
          <cell r="A694" t="str">
            <v>FA0PAFA013513500</v>
          </cell>
          <cell r="B694" t="str">
            <v>FA0</v>
          </cell>
          <cell r="C694" t="str">
            <v>PAFA0135</v>
          </cell>
          <cell r="D694">
            <v>13500</v>
          </cell>
          <cell r="E694" t="str">
            <v/>
          </cell>
          <cell r="F694" t="str">
            <v>Reprog</v>
          </cell>
        </row>
        <row r="695">
          <cell r="A695" t="str">
            <v>FA0PAFA0135-13500</v>
          </cell>
          <cell r="B695" t="str">
            <v>FA0</v>
          </cell>
          <cell r="C695" t="str">
            <v>PAFA0135</v>
          </cell>
          <cell r="D695">
            <v>-13500</v>
          </cell>
          <cell r="E695" t="str">
            <v/>
          </cell>
          <cell r="F695" t="str">
            <v>Reprog</v>
          </cell>
        </row>
        <row r="696">
          <cell r="A696" t="str">
            <v>FA0PAFA0221-221050</v>
          </cell>
          <cell r="B696" t="str">
            <v>FA0</v>
          </cell>
          <cell r="C696" t="str">
            <v>PAFA0221</v>
          </cell>
          <cell r="D696">
            <v>-221050</v>
          </cell>
          <cell r="E696" t="str">
            <v/>
          </cell>
          <cell r="F696" t="str">
            <v>Reprog</v>
          </cell>
        </row>
        <row r="697">
          <cell r="A697" t="str">
            <v>FA0PAFA0221221050</v>
          </cell>
          <cell r="B697" t="str">
            <v>FA0</v>
          </cell>
          <cell r="C697" t="str">
            <v>PAFA0221</v>
          </cell>
          <cell r="D697">
            <v>221050</v>
          </cell>
          <cell r="E697" t="str">
            <v/>
          </cell>
          <cell r="F697" t="str">
            <v>Reprog</v>
          </cell>
        </row>
        <row r="698">
          <cell r="A698" t="str">
            <v>FA0BHFA0400400000</v>
          </cell>
          <cell r="B698" t="str">
            <v>FA0</v>
          </cell>
          <cell r="C698" t="str">
            <v>BHFA0400</v>
          </cell>
          <cell r="D698">
            <v>400000</v>
          </cell>
          <cell r="E698" t="str">
            <v/>
          </cell>
          <cell r="F698" t="str">
            <v>Error</v>
          </cell>
        </row>
        <row r="699">
          <cell r="A699" t="str">
            <v>FA0PAFA0711500000</v>
          </cell>
          <cell r="B699" t="str">
            <v>FA0</v>
          </cell>
          <cell r="C699" t="str">
            <v>PAFA0711</v>
          </cell>
          <cell r="D699">
            <v>500000</v>
          </cell>
          <cell r="E699" t="str">
            <v/>
          </cell>
          <cell r="F699" t="str">
            <v>Reprog</v>
          </cell>
        </row>
        <row r="700">
          <cell r="A700" t="str">
            <v>FA0PAFA0711-500000</v>
          </cell>
          <cell r="B700" t="str">
            <v>FA0</v>
          </cell>
          <cell r="C700" t="str">
            <v>PAFA0711</v>
          </cell>
          <cell r="D700">
            <v>-500000</v>
          </cell>
          <cell r="E700" t="str">
            <v/>
          </cell>
          <cell r="F700" t="str">
            <v>Reprog</v>
          </cell>
        </row>
        <row r="701">
          <cell r="A701" t="str">
            <v>FB0BA092007161873835.28</v>
          </cell>
          <cell r="B701" t="str">
            <v>FB0</v>
          </cell>
          <cell r="C701" t="str">
            <v>BA092007</v>
          </cell>
          <cell r="D701">
            <v>161873835.28</v>
          </cell>
          <cell r="E701" t="str">
            <v/>
          </cell>
          <cell r="F701" t="str">
            <v>Original</v>
          </cell>
        </row>
        <row r="702">
          <cell r="A702" t="str">
            <v>FB0BA09200716199691</v>
          </cell>
          <cell r="B702" t="str">
            <v>FB0</v>
          </cell>
          <cell r="C702" t="str">
            <v>BA092007</v>
          </cell>
          <cell r="D702">
            <v>16199691</v>
          </cell>
          <cell r="E702" t="str">
            <v/>
          </cell>
          <cell r="F702" t="str">
            <v>Original</v>
          </cell>
        </row>
        <row r="703">
          <cell r="A703" t="str">
            <v>FB0BA09200724630.05</v>
          </cell>
          <cell r="B703" t="str">
            <v>FB0</v>
          </cell>
          <cell r="C703" t="str">
            <v>BA092007</v>
          </cell>
          <cell r="D703">
            <v>24630.05</v>
          </cell>
          <cell r="E703" t="str">
            <v/>
          </cell>
          <cell r="F703" t="str">
            <v>Original</v>
          </cell>
        </row>
        <row r="704">
          <cell r="A704" t="str">
            <v>FB0BA0920072802.96</v>
          </cell>
          <cell r="B704" t="str">
            <v>FB0</v>
          </cell>
          <cell r="C704" t="str">
            <v>BA092007</v>
          </cell>
          <cell r="D704">
            <v>2802.96</v>
          </cell>
          <cell r="E704" t="str">
            <v/>
          </cell>
          <cell r="F704" t="str">
            <v>Original</v>
          </cell>
        </row>
        <row r="705">
          <cell r="A705" t="str">
            <v>FB0BA09200710000</v>
          </cell>
          <cell r="B705" t="str">
            <v>FB0</v>
          </cell>
          <cell r="C705" t="str">
            <v>BA092007</v>
          </cell>
          <cell r="D705">
            <v>10000</v>
          </cell>
          <cell r="E705" t="str">
            <v/>
          </cell>
          <cell r="F705" t="str">
            <v>Original</v>
          </cell>
        </row>
        <row r="706">
          <cell r="A706" t="str">
            <v>FB0BJB177181682266</v>
          </cell>
          <cell r="B706" t="str">
            <v>FB0</v>
          </cell>
          <cell r="C706" t="str">
            <v>BJB17718</v>
          </cell>
          <cell r="D706">
            <v>1682266</v>
          </cell>
          <cell r="E706" t="str">
            <v/>
          </cell>
          <cell r="F706" t="str">
            <v>Operating Cash Reserve</v>
          </cell>
        </row>
        <row r="707">
          <cell r="A707" t="str">
            <v>FB0BJB1771840129</v>
          </cell>
          <cell r="B707" t="str">
            <v>FB0</v>
          </cell>
          <cell r="C707" t="str">
            <v>BJB17718</v>
          </cell>
          <cell r="D707">
            <v>40129</v>
          </cell>
          <cell r="E707" t="str">
            <v/>
          </cell>
          <cell r="F707" t="str">
            <v>Operating Cash Reserve</v>
          </cell>
        </row>
        <row r="708">
          <cell r="A708" t="str">
            <v>FB0BJB177181989200</v>
          </cell>
          <cell r="B708" t="str">
            <v>FB0</v>
          </cell>
          <cell r="C708" t="str">
            <v>BJB17718</v>
          </cell>
          <cell r="D708">
            <v>1989200</v>
          </cell>
          <cell r="E708" t="str">
            <v/>
          </cell>
          <cell r="F708" t="str">
            <v>Operating Cash Reserve</v>
          </cell>
        </row>
        <row r="709">
          <cell r="A709" t="str">
            <v>FB0BJRE7122560000</v>
          </cell>
          <cell r="B709" t="str">
            <v>FB0</v>
          </cell>
          <cell r="C709" t="str">
            <v>BJRE7122</v>
          </cell>
          <cell r="D709">
            <v>560000</v>
          </cell>
          <cell r="E709" t="str">
            <v>17-122</v>
          </cell>
          <cell r="F709" t="str">
            <v>Reprog C</v>
          </cell>
        </row>
        <row r="710">
          <cell r="A710" t="str">
            <v>FB0BJRE7122240000</v>
          </cell>
          <cell r="B710" t="str">
            <v>FB0</v>
          </cell>
          <cell r="C710" t="str">
            <v>BJRE7122</v>
          </cell>
          <cell r="D710">
            <v>240000</v>
          </cell>
          <cell r="E710" t="str">
            <v>17-122</v>
          </cell>
          <cell r="F710" t="str">
            <v>Reprog C</v>
          </cell>
        </row>
        <row r="711">
          <cell r="A711" t="str">
            <v>FB0BJRE7123800000</v>
          </cell>
          <cell r="B711" t="str">
            <v>FB0</v>
          </cell>
          <cell r="C711" t="str">
            <v>BJRE7123</v>
          </cell>
          <cell r="D711">
            <v>800000</v>
          </cell>
          <cell r="E711" t="str">
            <v>17-123</v>
          </cell>
          <cell r="F711" t="str">
            <v>Reprog C</v>
          </cell>
        </row>
        <row r="712">
          <cell r="A712" t="str">
            <v>FB0BJUP2FB01061985.5</v>
          </cell>
          <cell r="B712" t="str">
            <v>FB0</v>
          </cell>
          <cell r="C712" t="str">
            <v>BJUP2FB0</v>
          </cell>
          <cell r="D712">
            <v>1061985.5</v>
          </cell>
          <cell r="E712" t="str">
            <v/>
          </cell>
          <cell r="F712" t="str">
            <v>WI Allocation</v>
          </cell>
        </row>
        <row r="713">
          <cell r="A713" t="str">
            <v>FB0BJRE7151325000</v>
          </cell>
          <cell r="B713" t="str">
            <v>FB0</v>
          </cell>
          <cell r="C713" t="str">
            <v>BJRE7151</v>
          </cell>
          <cell r="D713">
            <v>325000</v>
          </cell>
          <cell r="E713" t="str">
            <v>17-151</v>
          </cell>
          <cell r="F713" t="str">
            <v>Reprog C</v>
          </cell>
        </row>
        <row r="714">
          <cell r="A714" t="str">
            <v>FB0BJRE7158600000</v>
          </cell>
          <cell r="B714" t="str">
            <v>FB0</v>
          </cell>
          <cell r="C714" t="str">
            <v>BJRE7158</v>
          </cell>
          <cell r="D714">
            <v>600000</v>
          </cell>
          <cell r="E714" t="str">
            <v>17-158</v>
          </cell>
          <cell r="F714" t="str">
            <v>Reprog C</v>
          </cell>
        </row>
        <row r="715">
          <cell r="A715" t="str">
            <v>FB0BJRE71632000000</v>
          </cell>
          <cell r="B715" t="str">
            <v>FB0</v>
          </cell>
          <cell r="C715" t="str">
            <v>BJRE7163</v>
          </cell>
          <cell r="D715">
            <v>2000000</v>
          </cell>
          <cell r="E715" t="str">
            <v>17-163</v>
          </cell>
          <cell r="F715" t="str">
            <v>Reprog C</v>
          </cell>
        </row>
        <row r="716">
          <cell r="A716" t="str">
            <v>FB0BJRE7172215000</v>
          </cell>
          <cell r="B716" t="str">
            <v>FB0</v>
          </cell>
          <cell r="C716" t="str">
            <v>BJRE7172</v>
          </cell>
          <cell r="D716">
            <v>215000</v>
          </cell>
          <cell r="E716" t="str">
            <v>17-172</v>
          </cell>
          <cell r="F716" t="str">
            <v>Reprog C</v>
          </cell>
        </row>
        <row r="717">
          <cell r="A717" t="str">
            <v>FB0BJRE7173414000</v>
          </cell>
          <cell r="B717" t="str">
            <v>FB0</v>
          </cell>
          <cell r="C717" t="str">
            <v>BJRE7173</v>
          </cell>
          <cell r="D717">
            <v>414000</v>
          </cell>
          <cell r="E717" t="str">
            <v>17-173</v>
          </cell>
          <cell r="F717" t="str">
            <v>Reprog C</v>
          </cell>
        </row>
        <row r="718">
          <cell r="A718" t="str">
            <v>FB0BJRE7173485000</v>
          </cell>
          <cell r="B718" t="str">
            <v>FB0</v>
          </cell>
          <cell r="C718" t="str">
            <v>BJRE7173</v>
          </cell>
          <cell r="D718">
            <v>485000</v>
          </cell>
          <cell r="E718" t="str">
            <v>17-173</v>
          </cell>
          <cell r="F718" t="str">
            <v>Reprog C</v>
          </cell>
        </row>
        <row r="719">
          <cell r="A719" t="str">
            <v>FB0BJRE7173151000</v>
          </cell>
          <cell r="B719" t="str">
            <v>FB0</v>
          </cell>
          <cell r="C719" t="str">
            <v>BJRE7173</v>
          </cell>
          <cell r="D719">
            <v>151000</v>
          </cell>
          <cell r="E719" t="str">
            <v>17-173</v>
          </cell>
          <cell r="F719" t="str">
            <v>Reprog C</v>
          </cell>
        </row>
        <row r="720">
          <cell r="A720" t="str">
            <v>FD0BA092007137000000</v>
          </cell>
          <cell r="B720" t="str">
            <v>FD0</v>
          </cell>
          <cell r="C720" t="str">
            <v>BA092007</v>
          </cell>
          <cell r="D720">
            <v>137000000</v>
          </cell>
          <cell r="E720" t="str">
            <v/>
          </cell>
          <cell r="F720" t="str">
            <v>Original</v>
          </cell>
        </row>
        <row r="721">
          <cell r="A721" t="str">
            <v>FE0BA0920072505000</v>
          </cell>
          <cell r="B721" t="str">
            <v>FE0</v>
          </cell>
          <cell r="C721" t="str">
            <v>BA092007</v>
          </cell>
          <cell r="D721">
            <v>2505000</v>
          </cell>
          <cell r="E721" t="str">
            <v/>
          </cell>
          <cell r="F721" t="str">
            <v>Original</v>
          </cell>
        </row>
        <row r="722">
          <cell r="A722" t="str">
            <v>FE0BA092007391539.93</v>
          </cell>
          <cell r="B722" t="str">
            <v>FE0</v>
          </cell>
          <cell r="C722" t="str">
            <v>BA092007</v>
          </cell>
          <cell r="D722">
            <v>391539.93</v>
          </cell>
          <cell r="E722" t="str">
            <v/>
          </cell>
          <cell r="F722" t="str">
            <v>Original</v>
          </cell>
        </row>
        <row r="723">
          <cell r="A723" t="str">
            <v>FE0BA0920076894460.07</v>
          </cell>
          <cell r="B723" t="str">
            <v>FE0</v>
          </cell>
          <cell r="C723" t="str">
            <v>BA092007</v>
          </cell>
          <cell r="D723">
            <v>6894460.07</v>
          </cell>
          <cell r="E723" t="str">
            <v/>
          </cell>
          <cell r="F723" t="str">
            <v>Original</v>
          </cell>
        </row>
        <row r="724">
          <cell r="A724" t="str">
            <v>FE0BJDOTOFE4469000</v>
          </cell>
          <cell r="B724" t="str">
            <v>FE0</v>
          </cell>
          <cell r="C724" t="str">
            <v>BJDOTOFE</v>
          </cell>
          <cell r="D724">
            <v>4469000</v>
          </cell>
          <cell r="E724" t="str">
            <v/>
          </cell>
          <cell r="F724" t="str">
            <v>Nondeptl Allocation</v>
          </cell>
        </row>
        <row r="725">
          <cell r="A725" t="str">
            <v>FE0BJCORRFE769000</v>
          </cell>
          <cell r="B725" t="str">
            <v>FE0</v>
          </cell>
          <cell r="C725" t="str">
            <v>BJCORRFE</v>
          </cell>
          <cell r="D725">
            <v>769000</v>
          </cell>
          <cell r="E725" t="str">
            <v/>
          </cell>
          <cell r="F725" t="str">
            <v>Reprog</v>
          </cell>
        </row>
        <row r="726">
          <cell r="A726" t="str">
            <v>FE0BJCORRFE-769000</v>
          </cell>
          <cell r="B726" t="str">
            <v>FE0</v>
          </cell>
          <cell r="C726" t="str">
            <v>BJCORRFE</v>
          </cell>
          <cell r="D726">
            <v>-769000</v>
          </cell>
          <cell r="E726" t="str">
            <v/>
          </cell>
          <cell r="F726" t="str">
            <v>Reprog</v>
          </cell>
        </row>
        <row r="727">
          <cell r="A727" t="str">
            <v>FE0BJFE0MOV440000</v>
          </cell>
          <cell r="B727" t="str">
            <v>FE0</v>
          </cell>
          <cell r="C727" t="str">
            <v>BJFE0MOV</v>
          </cell>
          <cell r="D727">
            <v>440000</v>
          </cell>
          <cell r="E727" t="str">
            <v/>
          </cell>
          <cell r="F727" t="str">
            <v>Reprog</v>
          </cell>
        </row>
        <row r="728">
          <cell r="A728" t="str">
            <v>FE0BJFE0MOV-440000</v>
          </cell>
          <cell r="B728" t="str">
            <v>FE0</v>
          </cell>
          <cell r="C728" t="str">
            <v>BJFE0MOV</v>
          </cell>
          <cell r="D728">
            <v>-440000</v>
          </cell>
          <cell r="E728" t="str">
            <v/>
          </cell>
          <cell r="F728" t="str">
            <v>Reprog</v>
          </cell>
        </row>
        <row r="729">
          <cell r="A729" t="str">
            <v>FE0BJRE7173-400000</v>
          </cell>
          <cell r="B729" t="str">
            <v>FE0</v>
          </cell>
          <cell r="C729" t="str">
            <v>BJRE7173</v>
          </cell>
          <cell r="D729">
            <v>-400000</v>
          </cell>
          <cell r="E729" t="str">
            <v>17-173</v>
          </cell>
          <cell r="F729" t="str">
            <v>Reprog C</v>
          </cell>
        </row>
        <row r="730">
          <cell r="A730" t="str">
            <v>FE0PA320000-6000</v>
          </cell>
          <cell r="B730" t="str">
            <v>FE0</v>
          </cell>
          <cell r="C730" t="str">
            <v>PA320000</v>
          </cell>
          <cell r="D730">
            <v>-6000</v>
          </cell>
          <cell r="E730" t="str">
            <v/>
          </cell>
          <cell r="F730" t="str">
            <v>Reprog</v>
          </cell>
        </row>
        <row r="731">
          <cell r="A731" t="str">
            <v>FE0PA3200006000</v>
          </cell>
          <cell r="B731" t="str">
            <v>FE0</v>
          </cell>
          <cell r="C731" t="str">
            <v>PA320000</v>
          </cell>
          <cell r="D731">
            <v>6000</v>
          </cell>
          <cell r="E731" t="str">
            <v/>
          </cell>
          <cell r="F731" t="str">
            <v>Reprog</v>
          </cell>
        </row>
        <row r="732">
          <cell r="A732" t="str">
            <v>FH0BA0920071716931.52</v>
          </cell>
          <cell r="B732" t="str">
            <v>FH0</v>
          </cell>
          <cell r="C732" t="str">
            <v>BA092007</v>
          </cell>
          <cell r="D732">
            <v>1716931.52</v>
          </cell>
          <cell r="E732" t="str">
            <v/>
          </cell>
          <cell r="F732" t="str">
            <v>Original</v>
          </cell>
        </row>
        <row r="733">
          <cell r="A733" t="str">
            <v>FH0BA092007730884.13</v>
          </cell>
          <cell r="B733" t="str">
            <v>FH0</v>
          </cell>
          <cell r="C733" t="str">
            <v>BA092007</v>
          </cell>
          <cell r="D733">
            <v>730884.13</v>
          </cell>
          <cell r="E733" t="str">
            <v/>
          </cell>
          <cell r="F733" t="str">
            <v>Original</v>
          </cell>
        </row>
        <row r="734">
          <cell r="A734" t="str">
            <v>FH0BA09200725532</v>
          </cell>
          <cell r="B734" t="str">
            <v>FH0</v>
          </cell>
          <cell r="C734" t="str">
            <v>BA092007</v>
          </cell>
          <cell r="D734">
            <v>25532</v>
          </cell>
          <cell r="E734" t="str">
            <v/>
          </cell>
          <cell r="F734" t="str">
            <v>Original</v>
          </cell>
        </row>
        <row r="735">
          <cell r="A735" t="str">
            <v>FH0BJRE7173-90000</v>
          </cell>
          <cell r="B735" t="str">
            <v>FH0</v>
          </cell>
          <cell r="C735" t="str">
            <v>BJRE7173</v>
          </cell>
          <cell r="D735">
            <v>-90000</v>
          </cell>
          <cell r="E735" t="str">
            <v>17-173</v>
          </cell>
          <cell r="F735" t="str">
            <v>Reprog C</v>
          </cell>
        </row>
        <row r="736">
          <cell r="A736" t="str">
            <v>FH0BJRE7173-51000</v>
          </cell>
          <cell r="B736" t="str">
            <v>FH0</v>
          </cell>
          <cell r="C736" t="str">
            <v>BJRE7173</v>
          </cell>
          <cell r="D736">
            <v>-51000</v>
          </cell>
          <cell r="E736" t="str">
            <v>17-173</v>
          </cell>
          <cell r="F736" t="str">
            <v>Reprog C</v>
          </cell>
        </row>
        <row r="737">
          <cell r="A737" t="str">
            <v>FI0BA09200758000</v>
          </cell>
          <cell r="B737" t="str">
            <v>FI0</v>
          </cell>
          <cell r="C737" t="str">
            <v>BA092007</v>
          </cell>
          <cell r="D737">
            <v>58000</v>
          </cell>
          <cell r="E737" t="str">
            <v/>
          </cell>
          <cell r="F737" t="str">
            <v>Original</v>
          </cell>
        </row>
        <row r="738">
          <cell r="A738" t="str">
            <v>FI0BA09200757000</v>
          </cell>
          <cell r="B738" t="str">
            <v>FI0</v>
          </cell>
          <cell r="C738" t="str">
            <v>BA092007</v>
          </cell>
          <cell r="D738">
            <v>57000</v>
          </cell>
          <cell r="E738" t="str">
            <v/>
          </cell>
          <cell r="F738" t="str">
            <v>Original</v>
          </cell>
        </row>
        <row r="739">
          <cell r="A739" t="str">
            <v>FI0BJRE7172-58000</v>
          </cell>
          <cell r="B739" t="str">
            <v>FI0</v>
          </cell>
          <cell r="C739" t="str">
            <v>BJRE7172</v>
          </cell>
          <cell r="D739">
            <v>-58000</v>
          </cell>
          <cell r="E739" t="str">
            <v>17-172</v>
          </cell>
          <cell r="F739" t="str">
            <v>Reprog C</v>
          </cell>
        </row>
        <row r="740">
          <cell r="A740" t="str">
            <v>FJ0BA092007235525.88</v>
          </cell>
          <cell r="B740" t="str">
            <v>FJ0</v>
          </cell>
          <cell r="C740" t="str">
            <v>BA092007</v>
          </cell>
          <cell r="D740">
            <v>235525.88</v>
          </cell>
          <cell r="E740" t="str">
            <v/>
          </cell>
          <cell r="F740" t="str">
            <v>Original</v>
          </cell>
        </row>
        <row r="741">
          <cell r="A741" t="str">
            <v>FJ0BA092007148057.13</v>
          </cell>
          <cell r="B741" t="str">
            <v>FJ0</v>
          </cell>
          <cell r="C741" t="str">
            <v>BA092007</v>
          </cell>
          <cell r="D741">
            <v>148057.13</v>
          </cell>
          <cell r="E741" t="str">
            <v/>
          </cell>
          <cell r="F741" t="str">
            <v>Original</v>
          </cell>
        </row>
        <row r="742">
          <cell r="A742" t="str">
            <v>FJ0BJUP2FJ018047</v>
          </cell>
          <cell r="B742" t="str">
            <v>FJ0</v>
          </cell>
          <cell r="C742" t="str">
            <v>BJUP2FJ0</v>
          </cell>
          <cell r="D742">
            <v>18047</v>
          </cell>
          <cell r="E742" t="str">
            <v/>
          </cell>
          <cell r="F742" t="str">
            <v>WI Allocation</v>
          </cell>
        </row>
        <row r="743">
          <cell r="A743" t="str">
            <v>FK0BA0920072008225.71</v>
          </cell>
          <cell r="B743" t="str">
            <v>FK0</v>
          </cell>
          <cell r="C743" t="str">
            <v>BA092007</v>
          </cell>
          <cell r="D743">
            <v>2008225.71</v>
          </cell>
          <cell r="E743" t="str">
            <v/>
          </cell>
          <cell r="F743" t="str">
            <v>Original</v>
          </cell>
        </row>
        <row r="744">
          <cell r="A744" t="str">
            <v>FK0BA0920071495415.18</v>
          </cell>
          <cell r="B744" t="str">
            <v>FK0</v>
          </cell>
          <cell r="C744" t="str">
            <v>BA092007</v>
          </cell>
          <cell r="D744">
            <v>1495415.18</v>
          </cell>
          <cell r="E744" t="str">
            <v/>
          </cell>
          <cell r="F744" t="str">
            <v>Original</v>
          </cell>
        </row>
        <row r="745">
          <cell r="A745" t="str">
            <v>FK0BA09200741947.23</v>
          </cell>
          <cell r="B745" t="str">
            <v>FK0</v>
          </cell>
          <cell r="C745" t="str">
            <v>BA092007</v>
          </cell>
          <cell r="D745">
            <v>41947.23</v>
          </cell>
          <cell r="E745" t="str">
            <v/>
          </cell>
          <cell r="F745" t="str">
            <v>Original</v>
          </cell>
        </row>
        <row r="746">
          <cell r="A746" t="str">
            <v>FK0BA092007278864</v>
          </cell>
          <cell r="B746" t="str">
            <v>FK0</v>
          </cell>
          <cell r="C746" t="str">
            <v>BA092007</v>
          </cell>
          <cell r="D746">
            <v>278864</v>
          </cell>
          <cell r="E746" t="str">
            <v/>
          </cell>
          <cell r="F746" t="str">
            <v>Original</v>
          </cell>
        </row>
        <row r="747">
          <cell r="A747" t="str">
            <v>FK0BJRE7172-82000</v>
          </cell>
          <cell r="B747" t="str">
            <v>FK0</v>
          </cell>
          <cell r="C747" t="str">
            <v>BJRE7172</v>
          </cell>
          <cell r="D747">
            <v>-82000</v>
          </cell>
          <cell r="E747" t="str">
            <v>17-172</v>
          </cell>
          <cell r="F747" t="str">
            <v>Reprog C</v>
          </cell>
        </row>
        <row r="748">
          <cell r="A748" t="str">
            <v>FK0BJRE7173-485000</v>
          </cell>
          <cell r="B748" t="str">
            <v>FK0</v>
          </cell>
          <cell r="C748" t="str">
            <v>BJRE7173</v>
          </cell>
          <cell r="D748">
            <v>-485000</v>
          </cell>
          <cell r="E748" t="str">
            <v>17-173</v>
          </cell>
          <cell r="F748" t="str">
            <v>Reprog C</v>
          </cell>
        </row>
        <row r="749">
          <cell r="A749" t="str">
            <v>FK0BJRE7173-135000</v>
          </cell>
          <cell r="B749" t="str">
            <v>FK0</v>
          </cell>
          <cell r="C749" t="str">
            <v>BJRE7173</v>
          </cell>
          <cell r="D749">
            <v>-135000</v>
          </cell>
          <cell r="E749" t="str">
            <v>17-173</v>
          </cell>
          <cell r="F749" t="str">
            <v>Reprog C</v>
          </cell>
        </row>
        <row r="750">
          <cell r="A750" t="str">
            <v>FK0BJRE7173-280000</v>
          </cell>
          <cell r="B750" t="str">
            <v>FK0</v>
          </cell>
          <cell r="C750" t="str">
            <v>BJRE7173</v>
          </cell>
          <cell r="D750">
            <v>-280000</v>
          </cell>
          <cell r="E750" t="str">
            <v>17-173</v>
          </cell>
          <cell r="F750" t="str">
            <v>Reprog C</v>
          </cell>
        </row>
        <row r="751">
          <cell r="A751" t="str">
            <v>FK0PAFK054512815</v>
          </cell>
          <cell r="B751" t="str">
            <v>FK0</v>
          </cell>
          <cell r="C751" t="str">
            <v>PAFK0545</v>
          </cell>
          <cell r="D751">
            <v>12815</v>
          </cell>
          <cell r="E751" t="str">
            <v/>
          </cell>
          <cell r="F751" t="str">
            <v>Reprog</v>
          </cell>
        </row>
        <row r="752">
          <cell r="A752" t="str">
            <v>FK0PAFK05453000</v>
          </cell>
          <cell r="B752" t="str">
            <v>FK0</v>
          </cell>
          <cell r="C752" t="str">
            <v>PAFK0545</v>
          </cell>
          <cell r="D752">
            <v>3000</v>
          </cell>
          <cell r="E752" t="str">
            <v/>
          </cell>
          <cell r="F752" t="str">
            <v>Reprog</v>
          </cell>
        </row>
        <row r="753">
          <cell r="A753" t="str">
            <v>FK0PAFK0545-3000</v>
          </cell>
          <cell r="B753" t="str">
            <v>FK0</v>
          </cell>
          <cell r="C753" t="str">
            <v>PAFK0545</v>
          </cell>
          <cell r="D753">
            <v>-3000</v>
          </cell>
          <cell r="E753" t="str">
            <v/>
          </cell>
          <cell r="F753" t="str">
            <v>Reprog</v>
          </cell>
        </row>
        <row r="754">
          <cell r="A754" t="str">
            <v>FK0PAFK0545-12815</v>
          </cell>
          <cell r="B754" t="str">
            <v>FK0</v>
          </cell>
          <cell r="C754" t="str">
            <v>PAFK0545</v>
          </cell>
          <cell r="D754">
            <v>-12815</v>
          </cell>
          <cell r="E754" t="str">
            <v/>
          </cell>
          <cell r="F754" t="str">
            <v>Reprog</v>
          </cell>
        </row>
        <row r="755">
          <cell r="A755" t="str">
            <v>FK0PAFK0552313140</v>
          </cell>
          <cell r="B755" t="str">
            <v>FK0</v>
          </cell>
          <cell r="C755" t="str">
            <v>PAFK0552</v>
          </cell>
          <cell r="D755">
            <v>313140</v>
          </cell>
          <cell r="E755" t="str">
            <v/>
          </cell>
          <cell r="F755" t="str">
            <v>Reprog</v>
          </cell>
        </row>
        <row r="756">
          <cell r="A756" t="str">
            <v>FK0PAFK055348000</v>
          </cell>
          <cell r="B756" t="str">
            <v>FK0</v>
          </cell>
          <cell r="C756" t="str">
            <v>PAFK0553</v>
          </cell>
          <cell r="D756">
            <v>48000</v>
          </cell>
          <cell r="E756" t="str">
            <v/>
          </cell>
          <cell r="F756" t="str">
            <v>Reprog</v>
          </cell>
        </row>
        <row r="757">
          <cell r="A757" t="str">
            <v>FK0PAFK0552-52067</v>
          </cell>
          <cell r="B757" t="str">
            <v>FK0</v>
          </cell>
          <cell r="C757" t="str">
            <v>PAFK0552</v>
          </cell>
          <cell r="D757">
            <v>-52067</v>
          </cell>
          <cell r="E757" t="str">
            <v/>
          </cell>
          <cell r="F757" t="str">
            <v>Reprog</v>
          </cell>
        </row>
        <row r="758">
          <cell r="A758" t="str">
            <v>FK0PAFK0552-261073</v>
          </cell>
          <cell r="B758" t="str">
            <v>FK0</v>
          </cell>
          <cell r="C758" t="str">
            <v>PAFK0552</v>
          </cell>
          <cell r="D758">
            <v>-261073</v>
          </cell>
          <cell r="E758" t="str">
            <v/>
          </cell>
          <cell r="F758" t="str">
            <v>Reprog</v>
          </cell>
        </row>
        <row r="759">
          <cell r="A759" t="str">
            <v>FK0PAFK0553-48000</v>
          </cell>
          <cell r="B759" t="str">
            <v>FK0</v>
          </cell>
          <cell r="C759" t="str">
            <v>PAFK0553</v>
          </cell>
          <cell r="D759">
            <v>-48000</v>
          </cell>
          <cell r="E759" t="str">
            <v/>
          </cell>
          <cell r="F759" t="str">
            <v>Reprog</v>
          </cell>
        </row>
        <row r="760">
          <cell r="A760" t="str">
            <v>FL0BA09200761234696.53</v>
          </cell>
          <cell r="B760" t="str">
            <v>FL0</v>
          </cell>
          <cell r="C760" t="str">
            <v>BA092007</v>
          </cell>
          <cell r="D760">
            <v>61234696.53</v>
          </cell>
          <cell r="E760" t="str">
            <v/>
          </cell>
          <cell r="F760" t="str">
            <v>Original</v>
          </cell>
        </row>
        <row r="761">
          <cell r="A761" t="str">
            <v>FL0BA09200755840474.05</v>
          </cell>
          <cell r="B761" t="str">
            <v>FL0</v>
          </cell>
          <cell r="C761" t="str">
            <v>BA092007</v>
          </cell>
          <cell r="D761">
            <v>55840474.05</v>
          </cell>
          <cell r="E761" t="str">
            <v/>
          </cell>
          <cell r="F761" t="str">
            <v>Original</v>
          </cell>
        </row>
        <row r="762">
          <cell r="A762" t="str">
            <v>FL0BA0920071906304</v>
          </cell>
          <cell r="B762" t="str">
            <v>FL0</v>
          </cell>
          <cell r="C762" t="str">
            <v>BA092007</v>
          </cell>
          <cell r="D762">
            <v>1906304</v>
          </cell>
          <cell r="E762" t="str">
            <v/>
          </cell>
          <cell r="F762" t="str">
            <v>Original</v>
          </cell>
        </row>
        <row r="763">
          <cell r="A763" t="str">
            <v>FL0BA09200734193696</v>
          </cell>
          <cell r="B763" t="str">
            <v>FL0</v>
          </cell>
          <cell r="C763" t="str">
            <v>BA092007</v>
          </cell>
          <cell r="D763">
            <v>34193696</v>
          </cell>
          <cell r="E763" t="str">
            <v/>
          </cell>
          <cell r="F763" t="str">
            <v>Original</v>
          </cell>
        </row>
        <row r="764">
          <cell r="A764" t="str">
            <v>FL0BA09200795752.35</v>
          </cell>
          <cell r="B764" t="str">
            <v>FL0</v>
          </cell>
          <cell r="C764" t="str">
            <v>BA092007</v>
          </cell>
          <cell r="D764">
            <v>95752.35</v>
          </cell>
          <cell r="E764" t="str">
            <v/>
          </cell>
          <cell r="F764" t="str">
            <v>Original</v>
          </cell>
        </row>
        <row r="765">
          <cell r="A765" t="str">
            <v>FL0BJRE7127-1521000</v>
          </cell>
          <cell r="B765" t="str">
            <v>FL0</v>
          </cell>
          <cell r="C765" t="str">
            <v>BJRE7127</v>
          </cell>
          <cell r="D765">
            <v>-1521000</v>
          </cell>
          <cell r="E765" t="str">
            <v>17-127</v>
          </cell>
          <cell r="F765" t="str">
            <v>Reprog C</v>
          </cell>
        </row>
        <row r="766">
          <cell r="A766" t="str">
            <v>FL0BJRE71271521000</v>
          </cell>
          <cell r="B766" t="str">
            <v>FL0</v>
          </cell>
          <cell r="C766" t="str">
            <v>BJRE7127</v>
          </cell>
          <cell r="D766">
            <v>1521000</v>
          </cell>
          <cell r="E766" t="str">
            <v>17-127</v>
          </cell>
          <cell r="F766" t="str">
            <v>Reprog C</v>
          </cell>
        </row>
        <row r="767">
          <cell r="A767" t="str">
            <v>FL0BJRE7165-1740000</v>
          </cell>
          <cell r="B767" t="str">
            <v>FL0</v>
          </cell>
          <cell r="C767" t="str">
            <v>BJRE7165</v>
          </cell>
          <cell r="D767">
            <v>-1740000</v>
          </cell>
          <cell r="E767" t="str">
            <v>17-165</v>
          </cell>
          <cell r="F767" t="str">
            <v>Reprog C</v>
          </cell>
        </row>
        <row r="768">
          <cell r="A768" t="str">
            <v>FL0BJRE71651740000</v>
          </cell>
          <cell r="B768" t="str">
            <v>FL0</v>
          </cell>
          <cell r="C768" t="str">
            <v>BJRE7165</v>
          </cell>
          <cell r="D768">
            <v>1740000</v>
          </cell>
          <cell r="E768" t="str">
            <v>17-165</v>
          </cell>
          <cell r="F768" t="str">
            <v>Reprog C</v>
          </cell>
        </row>
        <row r="769">
          <cell r="A769" t="str">
            <v>FL0BJRE71711700000</v>
          </cell>
          <cell r="B769" t="str">
            <v>FL0</v>
          </cell>
          <cell r="C769" t="str">
            <v>BJRE7171</v>
          </cell>
          <cell r="D769">
            <v>1700000</v>
          </cell>
          <cell r="E769" t="str">
            <v>17-171</v>
          </cell>
          <cell r="F769" t="str">
            <v>Reprog C</v>
          </cell>
        </row>
        <row r="770">
          <cell r="A770" t="str">
            <v>FL0BJRE7163-2000000</v>
          </cell>
          <cell r="B770" t="str">
            <v>FL0</v>
          </cell>
          <cell r="C770" t="str">
            <v>BJRE7163</v>
          </cell>
          <cell r="D770">
            <v>-2000000</v>
          </cell>
          <cell r="E770" t="str">
            <v>17-163</v>
          </cell>
          <cell r="F770" t="str">
            <v>Reprog C</v>
          </cell>
        </row>
        <row r="771">
          <cell r="A771" t="str">
            <v>FO0BA09200742439.2</v>
          </cell>
          <cell r="B771" t="str">
            <v>FO0</v>
          </cell>
          <cell r="C771" t="str">
            <v>BA092007</v>
          </cell>
          <cell r="D771">
            <v>42439.2</v>
          </cell>
          <cell r="E771" t="str">
            <v/>
          </cell>
          <cell r="F771" t="str">
            <v>Original</v>
          </cell>
        </row>
        <row r="772">
          <cell r="A772" t="str">
            <v>FO0BA09200750010.7</v>
          </cell>
          <cell r="B772" t="str">
            <v>FO0</v>
          </cell>
          <cell r="C772" t="str">
            <v>BA092007</v>
          </cell>
          <cell r="D772">
            <v>50010.7</v>
          </cell>
          <cell r="E772" t="str">
            <v/>
          </cell>
          <cell r="F772" t="str">
            <v>Original</v>
          </cell>
        </row>
        <row r="773">
          <cell r="A773" t="str">
            <v>FO0BA09200773</v>
          </cell>
          <cell r="B773" t="str">
            <v>FO0</v>
          </cell>
          <cell r="C773" t="str">
            <v>BA092007</v>
          </cell>
          <cell r="D773">
            <v>73</v>
          </cell>
          <cell r="E773" t="str">
            <v/>
          </cell>
          <cell r="F773" t="str">
            <v>Original</v>
          </cell>
        </row>
        <row r="774">
          <cell r="A774" t="str">
            <v>FO0BAFO0000-73</v>
          </cell>
          <cell r="B774" t="str">
            <v>FO0</v>
          </cell>
          <cell r="C774" t="str">
            <v>BAFO0000</v>
          </cell>
          <cell r="D774">
            <v>-73</v>
          </cell>
          <cell r="E774" t="str">
            <v/>
          </cell>
          <cell r="F774" t="str">
            <v>Original</v>
          </cell>
        </row>
        <row r="775">
          <cell r="A775" t="str">
            <v>FO0BJSUPL10130000</v>
          </cell>
          <cell r="B775" t="str">
            <v>FO0</v>
          </cell>
          <cell r="C775" t="str">
            <v>BJSUPL10</v>
          </cell>
          <cell r="D775">
            <v>130000</v>
          </cell>
          <cell r="E775" t="str">
            <v/>
          </cell>
          <cell r="F775" t="str">
            <v>Suppl Approp Bill 17-446</v>
          </cell>
        </row>
        <row r="776">
          <cell r="A776" t="str">
            <v>FS0BA0920074855793.89</v>
          </cell>
          <cell r="B776" t="str">
            <v>FS0</v>
          </cell>
          <cell r="C776" t="str">
            <v>BA092007</v>
          </cell>
          <cell r="D776">
            <v>4855793.89</v>
          </cell>
          <cell r="E776" t="str">
            <v/>
          </cell>
          <cell r="F776" t="str">
            <v>Original</v>
          </cell>
        </row>
        <row r="777">
          <cell r="A777" t="str">
            <v>FS0BA0920072808960.11</v>
          </cell>
          <cell r="B777" t="str">
            <v>FS0</v>
          </cell>
          <cell r="C777" t="str">
            <v>BA092007</v>
          </cell>
          <cell r="D777">
            <v>2808960.11</v>
          </cell>
          <cell r="E777" t="str">
            <v/>
          </cell>
          <cell r="F777" t="str">
            <v>Original</v>
          </cell>
        </row>
        <row r="778">
          <cell r="A778" t="str">
            <v>FS0BA09200749999.47</v>
          </cell>
          <cell r="B778" t="str">
            <v>FS0</v>
          </cell>
          <cell r="C778" t="str">
            <v>BA092007</v>
          </cell>
          <cell r="D778">
            <v>49999.47</v>
          </cell>
          <cell r="E778" t="str">
            <v/>
          </cell>
          <cell r="F778" t="str">
            <v>Original</v>
          </cell>
        </row>
        <row r="779">
          <cell r="A779" t="str">
            <v>FS0BA09200727476</v>
          </cell>
          <cell r="B779" t="str">
            <v>FS0</v>
          </cell>
          <cell r="C779" t="str">
            <v>BA092007</v>
          </cell>
          <cell r="D779">
            <v>27476</v>
          </cell>
          <cell r="E779" t="str">
            <v/>
          </cell>
          <cell r="F779" t="str">
            <v>Original</v>
          </cell>
        </row>
        <row r="780">
          <cell r="A780" t="str">
            <v>FS0BA0920078745</v>
          </cell>
          <cell r="B780" t="str">
            <v>FS0</v>
          </cell>
          <cell r="C780" t="str">
            <v>BA092007</v>
          </cell>
          <cell r="D780">
            <v>8745</v>
          </cell>
          <cell r="E780" t="str">
            <v/>
          </cell>
          <cell r="F780" t="str">
            <v>Original</v>
          </cell>
        </row>
        <row r="781">
          <cell r="A781" t="str">
            <v>FS0BJREP787-937921</v>
          </cell>
          <cell r="B781" t="str">
            <v>FS0</v>
          </cell>
          <cell r="C781" t="str">
            <v>BJREP787</v>
          </cell>
          <cell r="D781">
            <v>-937921</v>
          </cell>
          <cell r="E781" t="str">
            <v>17-87</v>
          </cell>
          <cell r="F781" t="str">
            <v>Reprog C</v>
          </cell>
        </row>
        <row r="782">
          <cell r="A782" t="str">
            <v>FS0BJREP797-125000</v>
          </cell>
          <cell r="B782" t="str">
            <v>FS0</v>
          </cell>
          <cell r="C782" t="str">
            <v>BJREP797</v>
          </cell>
          <cell r="D782">
            <v>-125000</v>
          </cell>
          <cell r="E782" t="str">
            <v>17-97</v>
          </cell>
          <cell r="F782" t="str">
            <v>Reprog C</v>
          </cell>
        </row>
        <row r="783">
          <cell r="A783" t="str">
            <v>FS0BJRE717250076</v>
          </cell>
          <cell r="B783" t="str">
            <v>FS0</v>
          </cell>
          <cell r="C783" t="str">
            <v>BJRE7172</v>
          </cell>
          <cell r="D783">
            <v>50076</v>
          </cell>
          <cell r="E783" t="str">
            <v>17-172</v>
          </cell>
          <cell r="F783" t="str">
            <v>Reprog C</v>
          </cell>
        </row>
        <row r="784">
          <cell r="A784" t="str">
            <v>FS0BJRE7173415000</v>
          </cell>
          <cell r="B784" t="str">
            <v>FS0</v>
          </cell>
          <cell r="C784" t="str">
            <v>BJRE7173</v>
          </cell>
          <cell r="D784">
            <v>415000</v>
          </cell>
          <cell r="E784" t="str">
            <v>17-173</v>
          </cell>
          <cell r="F784" t="str">
            <v>Reprog C</v>
          </cell>
        </row>
        <row r="785">
          <cell r="A785" t="str">
            <v>FS0PAEF0305-40000</v>
          </cell>
          <cell r="B785" t="str">
            <v>FS0</v>
          </cell>
          <cell r="C785" t="str">
            <v>PAEF0305</v>
          </cell>
          <cell r="D785">
            <v>-40000</v>
          </cell>
          <cell r="E785" t="str">
            <v/>
          </cell>
          <cell r="F785" t="str">
            <v>Reprog</v>
          </cell>
        </row>
        <row r="786">
          <cell r="A786" t="str">
            <v>FS0PAEF030540000</v>
          </cell>
          <cell r="B786" t="str">
            <v>FS0</v>
          </cell>
          <cell r="C786" t="str">
            <v>PAEF0305</v>
          </cell>
          <cell r="D786">
            <v>40000</v>
          </cell>
          <cell r="E786" t="str">
            <v/>
          </cell>
          <cell r="F786" t="str">
            <v>Reprog</v>
          </cell>
        </row>
        <row r="787">
          <cell r="A787" t="str">
            <v>FS0PAFSAI0130000</v>
          </cell>
          <cell r="B787" t="str">
            <v>FS0</v>
          </cell>
          <cell r="C787" t="str">
            <v>PAFSAI01</v>
          </cell>
          <cell r="D787">
            <v>30000</v>
          </cell>
          <cell r="E787" t="str">
            <v/>
          </cell>
          <cell r="F787" t="str">
            <v>Reprog</v>
          </cell>
        </row>
        <row r="788">
          <cell r="A788" t="str">
            <v>FS0PAFSAI01-30000</v>
          </cell>
          <cell r="B788" t="str">
            <v>FS0</v>
          </cell>
          <cell r="C788" t="str">
            <v>PAFSAI01</v>
          </cell>
          <cell r="D788">
            <v>-30000</v>
          </cell>
          <cell r="E788" t="str">
            <v/>
          </cell>
          <cell r="F788" t="str">
            <v>Reprog</v>
          </cell>
        </row>
        <row r="789">
          <cell r="A789" t="str">
            <v>FS0PAAIFS01-175000</v>
          </cell>
          <cell r="B789" t="str">
            <v>FS0</v>
          </cell>
          <cell r="C789" t="str">
            <v>PAAIFS01</v>
          </cell>
          <cell r="D789">
            <v>-175000</v>
          </cell>
          <cell r="E789" t="str">
            <v/>
          </cell>
          <cell r="F789" t="str">
            <v>Reprog</v>
          </cell>
        </row>
        <row r="790">
          <cell r="A790" t="str">
            <v>FS0PAAIFS01175000</v>
          </cell>
          <cell r="B790" t="str">
            <v>FS0</v>
          </cell>
          <cell r="C790" t="str">
            <v>PAAIFS01</v>
          </cell>
          <cell r="D790">
            <v>175000</v>
          </cell>
          <cell r="E790" t="str">
            <v/>
          </cell>
          <cell r="F790" t="str">
            <v>Reprog</v>
          </cell>
        </row>
        <row r="791">
          <cell r="A791" t="str">
            <v>FS0PAAIFS00-190</v>
          </cell>
          <cell r="B791" t="str">
            <v>FS0</v>
          </cell>
          <cell r="C791" t="str">
            <v>PAAIFS00</v>
          </cell>
          <cell r="D791">
            <v>-190</v>
          </cell>
          <cell r="E791" t="str">
            <v/>
          </cell>
          <cell r="F791" t="str">
            <v>Reprog</v>
          </cell>
        </row>
        <row r="792">
          <cell r="A792" t="str">
            <v>FS0PAAIFS005390</v>
          </cell>
          <cell r="B792" t="str">
            <v>FS0</v>
          </cell>
          <cell r="C792" t="str">
            <v>PAAIFS00</v>
          </cell>
          <cell r="D792">
            <v>5390</v>
          </cell>
          <cell r="E792" t="str">
            <v/>
          </cell>
          <cell r="F792" t="str">
            <v>Reprog</v>
          </cell>
        </row>
        <row r="793">
          <cell r="A793" t="str">
            <v>FS0PAAIFS00-5200</v>
          </cell>
          <cell r="B793" t="str">
            <v>FS0</v>
          </cell>
          <cell r="C793" t="str">
            <v>PAAIFS00</v>
          </cell>
          <cell r="D793">
            <v>-5200</v>
          </cell>
          <cell r="E793" t="str">
            <v/>
          </cell>
          <cell r="F793" t="str">
            <v>Reprog</v>
          </cell>
        </row>
        <row r="794">
          <cell r="A794" t="str">
            <v>FV0BA0920071667588.57</v>
          </cell>
          <cell r="B794" t="str">
            <v>FV0</v>
          </cell>
          <cell r="C794" t="str">
            <v>BA092007</v>
          </cell>
          <cell r="D794">
            <v>1667588.57</v>
          </cell>
          <cell r="E794" t="str">
            <v/>
          </cell>
          <cell r="F794" t="str">
            <v>Original</v>
          </cell>
        </row>
        <row r="795">
          <cell r="A795" t="str">
            <v>FV0BA09200718118.43</v>
          </cell>
          <cell r="B795" t="str">
            <v>FV0</v>
          </cell>
          <cell r="C795" t="str">
            <v>BA092007</v>
          </cell>
          <cell r="D795">
            <v>18118.43</v>
          </cell>
          <cell r="E795" t="str">
            <v/>
          </cell>
          <cell r="F795" t="str">
            <v>Original</v>
          </cell>
        </row>
        <row r="796">
          <cell r="A796" t="str">
            <v>FV0BJRE7156-250000</v>
          </cell>
          <cell r="B796" t="str">
            <v>FV0</v>
          </cell>
          <cell r="C796" t="str">
            <v>BJRE7156</v>
          </cell>
          <cell r="D796">
            <v>-250000</v>
          </cell>
          <cell r="E796" t="str">
            <v/>
          </cell>
          <cell r="F796" t="str">
            <v>Error</v>
          </cell>
        </row>
        <row r="797">
          <cell r="A797" t="str">
            <v>FV0BJR7156A250000</v>
          </cell>
          <cell r="B797" t="str">
            <v>FV0</v>
          </cell>
          <cell r="C797" t="str">
            <v>BJR7156A</v>
          </cell>
          <cell r="D797">
            <v>250000</v>
          </cell>
          <cell r="E797" t="str">
            <v>17-156</v>
          </cell>
          <cell r="F797" t="str">
            <v>Reprog C</v>
          </cell>
        </row>
        <row r="798">
          <cell r="A798" t="str">
            <v>FV0BJR7156B-250000</v>
          </cell>
          <cell r="B798" t="str">
            <v>FV0</v>
          </cell>
          <cell r="C798" t="str">
            <v>BJR7156B</v>
          </cell>
          <cell r="D798">
            <v>-250000</v>
          </cell>
          <cell r="E798" t="str">
            <v>17-156</v>
          </cell>
          <cell r="F798" t="str">
            <v>Reprog C</v>
          </cell>
        </row>
        <row r="799">
          <cell r="A799" t="str">
            <v>FV0BJRE717345000</v>
          </cell>
          <cell r="B799" t="str">
            <v>FV0</v>
          </cell>
          <cell r="C799" t="str">
            <v>BJRE7173</v>
          </cell>
          <cell r="D799">
            <v>45000</v>
          </cell>
          <cell r="E799" t="str">
            <v>17-173</v>
          </cell>
          <cell r="F799" t="str">
            <v>Reprog C</v>
          </cell>
        </row>
        <row r="800">
          <cell r="A800" t="str">
            <v>FV0PASC0620-300000</v>
          </cell>
          <cell r="B800" t="str">
            <v>FV0</v>
          </cell>
          <cell r="C800" t="str">
            <v>PASC0620</v>
          </cell>
          <cell r="D800">
            <v>-300000</v>
          </cell>
          <cell r="E800" t="str">
            <v/>
          </cell>
          <cell r="F800" t="str">
            <v>Reprog</v>
          </cell>
        </row>
        <row r="801">
          <cell r="A801" t="str">
            <v>FV0PASC062030000</v>
          </cell>
          <cell r="B801" t="str">
            <v>FV0</v>
          </cell>
          <cell r="C801" t="str">
            <v>PASC0620</v>
          </cell>
          <cell r="D801">
            <v>30000</v>
          </cell>
          <cell r="E801" t="str">
            <v/>
          </cell>
          <cell r="F801" t="str">
            <v>Reprog</v>
          </cell>
        </row>
        <row r="802">
          <cell r="A802" t="str">
            <v>FV0PASC0620270000</v>
          </cell>
          <cell r="B802" t="str">
            <v>FV0</v>
          </cell>
          <cell r="C802" t="str">
            <v>PASC0620</v>
          </cell>
          <cell r="D802">
            <v>270000</v>
          </cell>
          <cell r="E802" t="str">
            <v/>
          </cell>
          <cell r="F802" t="str">
            <v>Reprog</v>
          </cell>
        </row>
        <row r="803">
          <cell r="A803" t="str">
            <v>FX0BA0920077582579.97</v>
          </cell>
          <cell r="B803" t="str">
            <v>FX0</v>
          </cell>
          <cell r="C803" t="str">
            <v>BA092007</v>
          </cell>
          <cell r="D803">
            <v>7582579.97</v>
          </cell>
          <cell r="E803" t="str">
            <v/>
          </cell>
          <cell r="F803" t="str">
            <v>Original</v>
          </cell>
        </row>
        <row r="804">
          <cell r="A804" t="str">
            <v>FX0BA0920072752710.98</v>
          </cell>
          <cell r="B804" t="str">
            <v>FX0</v>
          </cell>
          <cell r="C804" t="str">
            <v>BA092007</v>
          </cell>
          <cell r="D804">
            <v>2752710.98</v>
          </cell>
          <cell r="E804" t="str">
            <v/>
          </cell>
          <cell r="F804" t="str">
            <v>Original</v>
          </cell>
        </row>
        <row r="805">
          <cell r="A805" t="str">
            <v>FX0BA092007113627</v>
          </cell>
          <cell r="B805" t="str">
            <v>FX0</v>
          </cell>
          <cell r="C805" t="str">
            <v>BA092007</v>
          </cell>
          <cell r="D805">
            <v>113627</v>
          </cell>
          <cell r="E805" t="str">
            <v/>
          </cell>
          <cell r="F805" t="str">
            <v>Original</v>
          </cell>
        </row>
        <row r="806">
          <cell r="A806" t="str">
            <v>FX0BA09200749122.19</v>
          </cell>
          <cell r="B806" t="str">
            <v>FX0</v>
          </cell>
          <cell r="C806" t="str">
            <v>BA092007</v>
          </cell>
          <cell r="D806">
            <v>49122.19</v>
          </cell>
          <cell r="E806" t="str">
            <v/>
          </cell>
          <cell r="F806" t="str">
            <v>Original</v>
          </cell>
        </row>
        <row r="807">
          <cell r="A807" t="str">
            <v>FX0BA092007132645.77</v>
          </cell>
          <cell r="B807" t="str">
            <v>FX0</v>
          </cell>
          <cell r="C807" t="str">
            <v>BA092007</v>
          </cell>
          <cell r="D807">
            <v>132645.77</v>
          </cell>
          <cell r="E807" t="str">
            <v/>
          </cell>
          <cell r="F807" t="str">
            <v>Original</v>
          </cell>
        </row>
        <row r="808">
          <cell r="A808" t="str">
            <v>FX0BA0920072250.81</v>
          </cell>
          <cell r="B808" t="str">
            <v>FX0</v>
          </cell>
          <cell r="C808" t="str">
            <v>BA092007</v>
          </cell>
          <cell r="D808">
            <v>2250.81</v>
          </cell>
          <cell r="E808" t="str">
            <v/>
          </cell>
          <cell r="F808" t="str">
            <v>Original</v>
          </cell>
        </row>
        <row r="809">
          <cell r="A809" t="str">
            <v>FX0BJRE7123-25000</v>
          </cell>
          <cell r="B809" t="str">
            <v>FX0</v>
          </cell>
          <cell r="C809" t="str">
            <v>BJRE7123</v>
          </cell>
          <cell r="D809">
            <v>-25000</v>
          </cell>
          <cell r="E809" t="str">
            <v>17-123</v>
          </cell>
          <cell r="F809" t="str">
            <v>Reprog C</v>
          </cell>
        </row>
        <row r="810">
          <cell r="A810" t="str">
            <v>FX0BJRE7123-775000</v>
          </cell>
          <cell r="B810" t="str">
            <v>FX0</v>
          </cell>
          <cell r="C810" t="str">
            <v>BJRE7123</v>
          </cell>
          <cell r="D810">
            <v>-775000</v>
          </cell>
          <cell r="E810" t="str">
            <v>17-123</v>
          </cell>
          <cell r="F810" t="str">
            <v>Reprog C</v>
          </cell>
        </row>
        <row r="811">
          <cell r="A811" t="str">
            <v>FX0BJRE7151-231000</v>
          </cell>
          <cell r="B811" t="str">
            <v>FX0</v>
          </cell>
          <cell r="C811" t="str">
            <v>BJRE7151</v>
          </cell>
          <cell r="D811">
            <v>-231000</v>
          </cell>
          <cell r="E811" t="str">
            <v>17-151</v>
          </cell>
          <cell r="F811" t="str">
            <v>Reprog C</v>
          </cell>
        </row>
        <row r="812">
          <cell r="A812" t="str">
            <v>FX0BJRE7151-94000</v>
          </cell>
          <cell r="B812" t="str">
            <v>FX0</v>
          </cell>
          <cell r="C812" t="str">
            <v>BJRE7151</v>
          </cell>
          <cell r="D812">
            <v>-94000</v>
          </cell>
          <cell r="E812" t="str">
            <v>17-151</v>
          </cell>
          <cell r="F812" t="str">
            <v>Reprog C</v>
          </cell>
        </row>
        <row r="813">
          <cell r="A813" t="str">
            <v>FX0BJRE7172-75000</v>
          </cell>
          <cell r="B813" t="str">
            <v>FX0</v>
          </cell>
          <cell r="C813" t="str">
            <v>BJRE7172</v>
          </cell>
          <cell r="D813">
            <v>-75000</v>
          </cell>
          <cell r="E813" t="str">
            <v>17-172</v>
          </cell>
          <cell r="F813" t="str">
            <v>Reprog C</v>
          </cell>
        </row>
        <row r="814">
          <cell r="A814" t="str">
            <v>FX0BJRE7173-210000</v>
          </cell>
          <cell r="B814" t="str">
            <v>FX0</v>
          </cell>
          <cell r="C814" t="str">
            <v>BJRE7173</v>
          </cell>
          <cell r="D814">
            <v>-210000</v>
          </cell>
          <cell r="E814" t="str">
            <v>17-173</v>
          </cell>
          <cell r="F814" t="str">
            <v>Reprog C</v>
          </cell>
        </row>
        <row r="815">
          <cell r="A815" t="str">
            <v>FX0PAFX0121-600000</v>
          </cell>
          <cell r="B815" t="str">
            <v>FX0</v>
          </cell>
          <cell r="C815" t="str">
            <v>PAFX0121</v>
          </cell>
          <cell r="D815">
            <v>-600000</v>
          </cell>
          <cell r="E815" t="str">
            <v/>
          </cell>
          <cell r="F815" t="str">
            <v>Reprog</v>
          </cell>
        </row>
        <row r="816">
          <cell r="A816" t="str">
            <v>FX0PAFX0121211000</v>
          </cell>
          <cell r="B816" t="str">
            <v>FX0</v>
          </cell>
          <cell r="C816" t="str">
            <v>PAFX0121</v>
          </cell>
          <cell r="D816">
            <v>211000</v>
          </cell>
          <cell r="E816" t="str">
            <v/>
          </cell>
          <cell r="F816" t="str">
            <v>Reprog</v>
          </cell>
        </row>
        <row r="817">
          <cell r="A817" t="str">
            <v>FX0PAFX0121619000</v>
          </cell>
          <cell r="B817" t="str">
            <v>FX0</v>
          </cell>
          <cell r="C817" t="str">
            <v>PAFX0121</v>
          </cell>
          <cell r="D817">
            <v>619000</v>
          </cell>
          <cell r="E817" t="str">
            <v/>
          </cell>
          <cell r="F817" t="str">
            <v>Reprog</v>
          </cell>
        </row>
        <row r="818">
          <cell r="A818" t="str">
            <v>FX0PAFX0121-230000</v>
          </cell>
          <cell r="B818" t="str">
            <v>FX0</v>
          </cell>
          <cell r="C818" t="str">
            <v>PAFX0121</v>
          </cell>
          <cell r="D818">
            <v>-230000</v>
          </cell>
          <cell r="E818" t="str">
            <v/>
          </cell>
          <cell r="F818" t="str">
            <v>Reprog</v>
          </cell>
        </row>
        <row r="819">
          <cell r="A819" t="str">
            <v>FZ0BA092007519781.12</v>
          </cell>
          <cell r="B819" t="str">
            <v>FZ0</v>
          </cell>
          <cell r="C819" t="str">
            <v>BA092007</v>
          </cell>
          <cell r="D819">
            <v>519781.12</v>
          </cell>
          <cell r="E819" t="str">
            <v/>
          </cell>
          <cell r="F819" t="str">
            <v>Original</v>
          </cell>
        </row>
        <row r="820">
          <cell r="A820" t="str">
            <v>FZ0BA092007197556.16</v>
          </cell>
          <cell r="B820" t="str">
            <v>FZ0</v>
          </cell>
          <cell r="C820" t="str">
            <v>BA092007</v>
          </cell>
          <cell r="D820">
            <v>197556.16</v>
          </cell>
          <cell r="E820" t="str">
            <v/>
          </cell>
          <cell r="F820" t="str">
            <v>Original</v>
          </cell>
        </row>
        <row r="821">
          <cell r="A821" t="str">
            <v>FZ0BA0920076000</v>
          </cell>
          <cell r="B821" t="str">
            <v>FZ0</v>
          </cell>
          <cell r="C821" t="str">
            <v>BA092007</v>
          </cell>
          <cell r="D821">
            <v>6000</v>
          </cell>
          <cell r="E821" t="str">
            <v/>
          </cell>
          <cell r="F821" t="str">
            <v>Original</v>
          </cell>
        </row>
        <row r="822">
          <cell r="A822" t="str">
            <v>FZ0BJRE7173-58500</v>
          </cell>
          <cell r="B822" t="str">
            <v>FZ0</v>
          </cell>
          <cell r="C822" t="str">
            <v>BJRE7173</v>
          </cell>
          <cell r="D822">
            <v>-58500</v>
          </cell>
          <cell r="E822" t="str">
            <v>17-173</v>
          </cell>
          <cell r="F822" t="str">
            <v>Reprog C</v>
          </cell>
        </row>
        <row r="823">
          <cell r="A823" t="str">
            <v>FZ0BJRE7173-41500</v>
          </cell>
          <cell r="B823" t="str">
            <v>FZ0</v>
          </cell>
          <cell r="C823" t="str">
            <v>BJRE7173</v>
          </cell>
          <cell r="D823">
            <v>-41500</v>
          </cell>
          <cell r="E823" t="str">
            <v>17-173</v>
          </cell>
          <cell r="F823" t="str">
            <v>Reprog C</v>
          </cell>
        </row>
        <row r="824">
          <cell r="A824" t="str">
            <v>GA0BA092707892914715.73</v>
          </cell>
          <cell r="B824" t="str">
            <v>GA0</v>
          </cell>
          <cell r="C824" t="str">
            <v>BA092707</v>
          </cell>
          <cell r="D824">
            <v>892914715.73</v>
          </cell>
          <cell r="E824" t="str">
            <v/>
          </cell>
          <cell r="F824" t="str">
            <v>Original</v>
          </cell>
        </row>
        <row r="825">
          <cell r="A825" t="str">
            <v>GA0BA092707305448228.64</v>
          </cell>
          <cell r="B825" t="str">
            <v>GA0</v>
          </cell>
          <cell r="C825" t="str">
            <v>BA092707</v>
          </cell>
          <cell r="D825">
            <v>305448228.64</v>
          </cell>
          <cell r="E825" t="str">
            <v/>
          </cell>
          <cell r="F825" t="str">
            <v>Original</v>
          </cell>
        </row>
        <row r="826">
          <cell r="A826" t="str">
            <v>GA0BA092707909998</v>
          </cell>
          <cell r="B826" t="str">
            <v>GA0</v>
          </cell>
          <cell r="C826" t="str">
            <v>BA092707</v>
          </cell>
          <cell r="D826">
            <v>909998</v>
          </cell>
          <cell r="E826" t="str">
            <v/>
          </cell>
          <cell r="F826" t="str">
            <v>Original</v>
          </cell>
        </row>
        <row r="827">
          <cell r="A827" t="str">
            <v>GA0BA092707893562</v>
          </cell>
          <cell r="B827" t="str">
            <v>GA0</v>
          </cell>
          <cell r="C827" t="str">
            <v>BA092707</v>
          </cell>
          <cell r="D827">
            <v>893562</v>
          </cell>
          <cell r="E827" t="str">
            <v/>
          </cell>
          <cell r="F827" t="str">
            <v>Original</v>
          </cell>
        </row>
        <row r="828">
          <cell r="A828" t="str">
            <v>GA0BA0927073322050</v>
          </cell>
          <cell r="B828" t="str">
            <v>GA0</v>
          </cell>
          <cell r="C828" t="str">
            <v>BA092707</v>
          </cell>
          <cell r="D828">
            <v>3322050</v>
          </cell>
          <cell r="E828" t="str">
            <v/>
          </cell>
          <cell r="F828" t="str">
            <v>Original</v>
          </cell>
        </row>
        <row r="829">
          <cell r="A829" t="str">
            <v>GA0BA092707271780</v>
          </cell>
          <cell r="B829" t="str">
            <v>GA0</v>
          </cell>
          <cell r="C829" t="str">
            <v>BA092707</v>
          </cell>
          <cell r="D829">
            <v>271780</v>
          </cell>
          <cell r="E829" t="str">
            <v/>
          </cell>
          <cell r="F829" t="str">
            <v>Original</v>
          </cell>
        </row>
        <row r="830">
          <cell r="A830" t="str">
            <v>GA0BA092707239226</v>
          </cell>
          <cell r="B830" t="str">
            <v>GA0</v>
          </cell>
          <cell r="C830" t="str">
            <v>BA092707</v>
          </cell>
          <cell r="D830">
            <v>239226</v>
          </cell>
          <cell r="E830" t="str">
            <v/>
          </cell>
          <cell r="F830" t="str">
            <v>Original</v>
          </cell>
        </row>
        <row r="831">
          <cell r="A831" t="str">
            <v>GA0BA092707885774</v>
          </cell>
          <cell r="B831" t="str">
            <v>GA0</v>
          </cell>
          <cell r="C831" t="str">
            <v>BA092707</v>
          </cell>
          <cell r="D831">
            <v>885774</v>
          </cell>
          <cell r="E831" t="str">
            <v/>
          </cell>
          <cell r="F831" t="str">
            <v>Original</v>
          </cell>
        </row>
        <row r="832">
          <cell r="A832" t="str">
            <v>GA0BA092707223392</v>
          </cell>
          <cell r="B832" t="str">
            <v>GA0</v>
          </cell>
          <cell r="C832" t="str">
            <v>BA092707</v>
          </cell>
          <cell r="D832">
            <v>223392</v>
          </cell>
          <cell r="E832" t="str">
            <v/>
          </cell>
          <cell r="F832" t="str">
            <v>Original</v>
          </cell>
        </row>
        <row r="833">
          <cell r="A833" t="str">
            <v>GA0BA0927071234216</v>
          </cell>
          <cell r="B833" t="str">
            <v>GA0</v>
          </cell>
          <cell r="C833" t="str">
            <v>BA092707</v>
          </cell>
          <cell r="D833">
            <v>1234216</v>
          </cell>
          <cell r="E833" t="str">
            <v/>
          </cell>
          <cell r="F833" t="str">
            <v>Original</v>
          </cell>
        </row>
        <row r="834">
          <cell r="A834" t="str">
            <v>GA0BA092707375000</v>
          </cell>
          <cell r="B834" t="str">
            <v>GA0</v>
          </cell>
          <cell r="C834" t="str">
            <v>BA092707</v>
          </cell>
          <cell r="D834">
            <v>375000</v>
          </cell>
          <cell r="E834" t="str">
            <v/>
          </cell>
          <cell r="F834" t="str">
            <v>Original</v>
          </cell>
        </row>
        <row r="835">
          <cell r="A835" t="str">
            <v>GA0BA09270799025</v>
          </cell>
          <cell r="B835" t="str">
            <v>GA0</v>
          </cell>
          <cell r="C835" t="str">
            <v>BA092707</v>
          </cell>
          <cell r="D835">
            <v>99025</v>
          </cell>
          <cell r="E835" t="str">
            <v/>
          </cell>
          <cell r="F835" t="str">
            <v>Original</v>
          </cell>
        </row>
        <row r="836">
          <cell r="A836" t="str">
            <v>GA0BA092707100000</v>
          </cell>
          <cell r="B836" t="str">
            <v>GA0</v>
          </cell>
          <cell r="C836" t="str">
            <v>BA092707</v>
          </cell>
          <cell r="D836">
            <v>100000</v>
          </cell>
          <cell r="E836" t="str">
            <v/>
          </cell>
          <cell r="F836" t="str">
            <v>Original</v>
          </cell>
        </row>
        <row r="837">
          <cell r="A837" t="str">
            <v>GA0BA0927071300000</v>
          </cell>
          <cell r="B837" t="str">
            <v>GA0</v>
          </cell>
          <cell r="C837" t="str">
            <v>BA092707</v>
          </cell>
          <cell r="D837">
            <v>1300000</v>
          </cell>
          <cell r="E837" t="str">
            <v/>
          </cell>
          <cell r="F837" t="str">
            <v>Original</v>
          </cell>
        </row>
        <row r="838">
          <cell r="A838" t="str">
            <v>GA0BA092707150000</v>
          </cell>
          <cell r="B838" t="str">
            <v>GA0</v>
          </cell>
          <cell r="C838" t="str">
            <v>BA092707</v>
          </cell>
          <cell r="D838">
            <v>150000</v>
          </cell>
          <cell r="E838" t="str">
            <v/>
          </cell>
          <cell r="F838" t="str">
            <v>Original</v>
          </cell>
        </row>
        <row r="839">
          <cell r="A839" t="str">
            <v>GA0BA092707928.94</v>
          </cell>
          <cell r="B839" t="str">
            <v>GA0</v>
          </cell>
          <cell r="C839" t="str">
            <v>BA092707</v>
          </cell>
          <cell r="D839">
            <v>928.94</v>
          </cell>
          <cell r="E839" t="str">
            <v/>
          </cell>
          <cell r="F839" t="str">
            <v>Original</v>
          </cell>
        </row>
        <row r="840">
          <cell r="A840" t="str">
            <v>GA0BA100407-400438578.82</v>
          </cell>
          <cell r="B840" t="str">
            <v>GA0</v>
          </cell>
          <cell r="C840" t="str">
            <v>BA100407</v>
          </cell>
          <cell r="D840">
            <v>-400438578.82</v>
          </cell>
          <cell r="E840" t="str">
            <v/>
          </cell>
          <cell r="F840" t="str">
            <v>Original</v>
          </cell>
        </row>
        <row r="841">
          <cell r="A841" t="str">
            <v>GA0BA10040712575426.39</v>
          </cell>
          <cell r="B841" t="str">
            <v>GA0</v>
          </cell>
          <cell r="C841" t="str">
            <v>BA100407</v>
          </cell>
          <cell r="D841">
            <v>12575426.39</v>
          </cell>
          <cell r="E841" t="str">
            <v/>
          </cell>
          <cell r="F841" t="str">
            <v>Original</v>
          </cell>
        </row>
        <row r="842">
          <cell r="A842" t="str">
            <v>GA0BA100407-37183003</v>
          </cell>
          <cell r="B842" t="str">
            <v>GA0</v>
          </cell>
          <cell r="C842" t="str">
            <v>BA100407</v>
          </cell>
          <cell r="D842">
            <v>-37183003</v>
          </cell>
          <cell r="E842" t="str">
            <v/>
          </cell>
          <cell r="F842" t="str">
            <v>Original</v>
          </cell>
        </row>
        <row r="843">
          <cell r="A843" t="str">
            <v>GA0BA1004074750015</v>
          </cell>
          <cell r="B843" t="str">
            <v>GA0</v>
          </cell>
          <cell r="C843" t="str">
            <v>BA100407</v>
          </cell>
          <cell r="D843">
            <v>4750015</v>
          </cell>
          <cell r="E843" t="str">
            <v/>
          </cell>
          <cell r="F843" t="str">
            <v>Original</v>
          </cell>
        </row>
        <row r="844">
          <cell r="A844" t="str">
            <v>GA0BA100407-681796.94</v>
          </cell>
          <cell r="B844" t="str">
            <v>GA0</v>
          </cell>
          <cell r="C844" t="str">
            <v>BA100407</v>
          </cell>
          <cell r="D844">
            <v>-681796.94</v>
          </cell>
          <cell r="E844" t="str">
            <v/>
          </cell>
          <cell r="F844" t="str">
            <v>Original</v>
          </cell>
        </row>
        <row r="845">
          <cell r="A845" t="str">
            <v>GA0BA102207-1069218.7</v>
          </cell>
          <cell r="B845" t="str">
            <v>GA0</v>
          </cell>
          <cell r="C845" t="str">
            <v>BA102207</v>
          </cell>
          <cell r="D845">
            <v>-1069218.7</v>
          </cell>
          <cell r="E845" t="str">
            <v/>
          </cell>
          <cell r="F845" t="str">
            <v>Original</v>
          </cell>
        </row>
        <row r="846">
          <cell r="A846" t="str">
            <v>GA0BA102207-70587681.81</v>
          </cell>
          <cell r="B846" t="str">
            <v>GA0</v>
          </cell>
          <cell r="C846" t="str">
            <v>BA102207</v>
          </cell>
          <cell r="D846">
            <v>-70587681.81</v>
          </cell>
          <cell r="E846" t="str">
            <v/>
          </cell>
          <cell r="F846" t="str">
            <v>Original</v>
          </cell>
        </row>
        <row r="847">
          <cell r="A847" t="str">
            <v>GA0BA102207-680868</v>
          </cell>
          <cell r="B847" t="str">
            <v>GA0</v>
          </cell>
          <cell r="C847" t="str">
            <v>BA102207</v>
          </cell>
          <cell r="D847">
            <v>-680868</v>
          </cell>
          <cell r="E847" t="str">
            <v/>
          </cell>
          <cell r="F847" t="str">
            <v>Original</v>
          </cell>
        </row>
        <row r="848">
          <cell r="A848" t="str">
            <v>GA0BA102207-202939.6</v>
          </cell>
          <cell r="B848" t="str">
            <v>GA0</v>
          </cell>
          <cell r="C848" t="str">
            <v>BA102207</v>
          </cell>
          <cell r="D848">
            <v>-202939.6</v>
          </cell>
          <cell r="E848" t="str">
            <v/>
          </cell>
          <cell r="F848" t="str">
            <v>Original</v>
          </cell>
        </row>
        <row r="849">
          <cell r="A849" t="str">
            <v>GA0BA999GA0215610</v>
          </cell>
          <cell r="B849" t="str">
            <v>GA0</v>
          </cell>
          <cell r="C849" t="str">
            <v>BA999GA0</v>
          </cell>
          <cell r="D849">
            <v>215610</v>
          </cell>
          <cell r="E849" t="str">
            <v/>
          </cell>
          <cell r="F849" t="str">
            <v>Original</v>
          </cell>
        </row>
        <row r="850">
          <cell r="A850" t="str">
            <v>GA0BAGA0REV-215610</v>
          </cell>
          <cell r="B850" t="str">
            <v>GA0</v>
          </cell>
          <cell r="C850" t="str">
            <v>BAGA0REV</v>
          </cell>
          <cell r="D850">
            <v>-215610</v>
          </cell>
          <cell r="E850" t="str">
            <v/>
          </cell>
          <cell r="F850" t="str">
            <v>Original</v>
          </cell>
        </row>
        <row r="851">
          <cell r="A851" t="str">
            <v>GA0BAFIXGA01361736</v>
          </cell>
          <cell r="B851" t="str">
            <v>GA0</v>
          </cell>
          <cell r="C851" t="str">
            <v>BAFIXGA0</v>
          </cell>
          <cell r="D851">
            <v>1361736</v>
          </cell>
          <cell r="E851" t="str">
            <v/>
          </cell>
          <cell r="F851" t="str">
            <v>Original</v>
          </cell>
        </row>
        <row r="852">
          <cell r="A852" t="str">
            <v>GA0BJDOTOGA936040</v>
          </cell>
          <cell r="B852" t="str">
            <v>GA0</v>
          </cell>
          <cell r="C852" t="str">
            <v>BJDOTOGA</v>
          </cell>
          <cell r="D852">
            <v>936040</v>
          </cell>
          <cell r="E852" t="str">
            <v/>
          </cell>
          <cell r="F852" t="str">
            <v>Nondeptl Allocation</v>
          </cell>
        </row>
        <row r="853">
          <cell r="A853" t="str">
            <v>GA0BA9999440</v>
          </cell>
          <cell r="B853" t="str">
            <v>GA0</v>
          </cell>
          <cell r="C853" t="str">
            <v>BA999944</v>
          </cell>
          <cell r="D853">
            <v>0</v>
          </cell>
          <cell r="E853" t="str">
            <v/>
          </cell>
          <cell r="F853" t="str">
            <v>Error</v>
          </cell>
        </row>
        <row r="854">
          <cell r="A854" t="str">
            <v>GA0BA9999440.1</v>
          </cell>
          <cell r="B854" t="str">
            <v>GA0</v>
          </cell>
          <cell r="C854" t="str">
            <v>BA999944</v>
          </cell>
          <cell r="D854">
            <v>0.1</v>
          </cell>
          <cell r="E854" t="str">
            <v/>
          </cell>
          <cell r="F854" t="str">
            <v>Original</v>
          </cell>
        </row>
        <row r="855">
          <cell r="A855" t="str">
            <v>GA0BA0102081069218.7</v>
          </cell>
          <cell r="B855" t="str">
            <v>GA0</v>
          </cell>
          <cell r="C855" t="str">
            <v>BA010208</v>
          </cell>
          <cell r="D855">
            <v>1069218.7</v>
          </cell>
          <cell r="E855" t="str">
            <v/>
          </cell>
          <cell r="F855" t="str">
            <v>Original</v>
          </cell>
        </row>
        <row r="856">
          <cell r="A856" t="str">
            <v>GA0BA01020870790621.41</v>
          </cell>
          <cell r="B856" t="str">
            <v>GA0</v>
          </cell>
          <cell r="C856" t="str">
            <v>BA010208</v>
          </cell>
          <cell r="D856">
            <v>70790621.41</v>
          </cell>
          <cell r="E856" t="str">
            <v/>
          </cell>
          <cell r="F856" t="str">
            <v>Original</v>
          </cell>
        </row>
        <row r="857">
          <cell r="A857" t="str">
            <v>GA0BJ010808-1069218.8</v>
          </cell>
          <cell r="B857" t="str">
            <v>GA0</v>
          </cell>
          <cell r="C857" t="str">
            <v>BJ010808</v>
          </cell>
          <cell r="D857">
            <v>-1069218.8</v>
          </cell>
          <cell r="E857" t="str">
            <v/>
          </cell>
          <cell r="F857" t="str">
            <v>Advance to Prior Yr</v>
          </cell>
        </row>
        <row r="858">
          <cell r="A858" t="str">
            <v>GA0BJ010808-70790621.41</v>
          </cell>
          <cell r="B858" t="str">
            <v>GA0</v>
          </cell>
          <cell r="C858" t="str">
            <v>BJ010808</v>
          </cell>
          <cell r="D858">
            <v>-70790621.41</v>
          </cell>
          <cell r="E858" t="str">
            <v/>
          </cell>
          <cell r="F858" t="str">
            <v>Advance to Prior Yr</v>
          </cell>
        </row>
        <row r="859">
          <cell r="A859" t="str">
            <v>GA0BJ0110081069218.7</v>
          </cell>
          <cell r="B859" t="str">
            <v>GA0</v>
          </cell>
          <cell r="C859" t="str">
            <v>BJ011008</v>
          </cell>
          <cell r="D859">
            <v>1069218.7</v>
          </cell>
          <cell r="E859" t="str">
            <v/>
          </cell>
          <cell r="F859" t="str">
            <v>Advance to Prior Yr</v>
          </cell>
        </row>
        <row r="860">
          <cell r="A860" t="str">
            <v>GA0BJ011008-1696331.41</v>
          </cell>
          <cell r="B860" t="str">
            <v>GA0</v>
          </cell>
          <cell r="C860" t="str">
            <v>BJ011008</v>
          </cell>
          <cell r="D860">
            <v>-1696331.41</v>
          </cell>
          <cell r="E860" t="str">
            <v/>
          </cell>
          <cell r="F860" t="str">
            <v>Advance to Prior Yr</v>
          </cell>
        </row>
        <row r="861">
          <cell r="A861" t="str">
            <v>GA0BJ01100867530652.78</v>
          </cell>
          <cell r="B861" t="str">
            <v>GA0</v>
          </cell>
          <cell r="C861" t="str">
            <v>BJ011008</v>
          </cell>
          <cell r="D861">
            <v>67530652.78</v>
          </cell>
          <cell r="E861" t="str">
            <v/>
          </cell>
          <cell r="F861" t="str">
            <v>Advance to Prior Yr</v>
          </cell>
        </row>
        <row r="862">
          <cell r="A862" t="str">
            <v>GA0BJCORFIL0.1</v>
          </cell>
          <cell r="B862" t="str">
            <v>GA0</v>
          </cell>
          <cell r="C862" t="str">
            <v>BJCORFIL</v>
          </cell>
          <cell r="D862">
            <v>0.1</v>
          </cell>
          <cell r="E862" t="str">
            <v/>
          </cell>
          <cell r="F862" t="str">
            <v>Advance to Prior Yr</v>
          </cell>
        </row>
        <row r="863">
          <cell r="A863" t="str">
            <v>GA0BJREP794-22909735</v>
          </cell>
          <cell r="B863" t="str">
            <v>GA0</v>
          </cell>
          <cell r="C863" t="str">
            <v>BJREP794</v>
          </cell>
          <cell r="D863">
            <v>-22909735</v>
          </cell>
          <cell r="E863" t="str">
            <v>17-94</v>
          </cell>
          <cell r="F863" t="str">
            <v>Reprog C</v>
          </cell>
        </row>
        <row r="864">
          <cell r="A864" t="str">
            <v>GA0BJREP794-3108223</v>
          </cell>
          <cell r="B864" t="str">
            <v>GA0</v>
          </cell>
          <cell r="C864" t="str">
            <v>BJREP794</v>
          </cell>
          <cell r="D864">
            <v>-3108223</v>
          </cell>
          <cell r="E864" t="str">
            <v>17-94</v>
          </cell>
          <cell r="F864" t="str">
            <v>Reprog C</v>
          </cell>
        </row>
        <row r="865">
          <cell r="A865" t="str">
            <v>GA0BJSUPL0213110910</v>
          </cell>
          <cell r="B865" t="str">
            <v>GA0</v>
          </cell>
          <cell r="C865" t="str">
            <v>BJSUPL02</v>
          </cell>
          <cell r="D865">
            <v>13110910</v>
          </cell>
          <cell r="E865" t="str">
            <v/>
          </cell>
          <cell r="F865" t="str">
            <v>Suppl Approp Bill 17-446</v>
          </cell>
        </row>
        <row r="866">
          <cell r="A866" t="str">
            <v>GA0BJSUPL0230383090</v>
          </cell>
          <cell r="B866" t="str">
            <v>GA0</v>
          </cell>
          <cell r="C866" t="str">
            <v>BJSUPL02</v>
          </cell>
          <cell r="D866">
            <v>30383090</v>
          </cell>
          <cell r="E866" t="str">
            <v/>
          </cell>
          <cell r="F866" t="str">
            <v>Suppl Approp Bill 17-446</v>
          </cell>
        </row>
        <row r="867">
          <cell r="A867" t="str">
            <v>GA0BJSUPL053600000</v>
          </cell>
          <cell r="B867" t="str">
            <v>GA0</v>
          </cell>
          <cell r="C867" t="str">
            <v>BJSUPL05</v>
          </cell>
          <cell r="D867">
            <v>3600000</v>
          </cell>
          <cell r="E867" t="str">
            <v/>
          </cell>
          <cell r="F867" t="str">
            <v>Operating Cash Reserve</v>
          </cell>
        </row>
        <row r="868">
          <cell r="A868" t="str">
            <v>GA0BJSUPL13-13110910</v>
          </cell>
          <cell r="B868" t="str">
            <v>GA0</v>
          </cell>
          <cell r="C868" t="str">
            <v>BJSUPL13</v>
          </cell>
          <cell r="D868">
            <v>-13110910</v>
          </cell>
          <cell r="E868" t="str">
            <v/>
          </cell>
          <cell r="F868" t="str">
            <v>Suppl Approp Bill 17-446</v>
          </cell>
        </row>
        <row r="869">
          <cell r="A869" t="str">
            <v>GA0BJSUPL13-30383090</v>
          </cell>
          <cell r="B869" t="str">
            <v>GA0</v>
          </cell>
          <cell r="C869" t="str">
            <v>BJSUPL13</v>
          </cell>
          <cell r="D869">
            <v>-30383090</v>
          </cell>
          <cell r="E869" t="str">
            <v/>
          </cell>
          <cell r="F869" t="str">
            <v>Suppl Approp Bill 17-446</v>
          </cell>
        </row>
        <row r="870">
          <cell r="A870" t="str">
            <v>GA0BJSUPL15-3600000</v>
          </cell>
          <cell r="B870" t="str">
            <v>GA0</v>
          </cell>
          <cell r="C870" t="str">
            <v>BJSUPL15</v>
          </cell>
          <cell r="D870">
            <v>-3600000</v>
          </cell>
          <cell r="E870" t="str">
            <v/>
          </cell>
          <cell r="F870" t="str">
            <v>Operating Cash Reserve</v>
          </cell>
        </row>
        <row r="871">
          <cell r="A871" t="str">
            <v>GA0BJSUPL2213110910</v>
          </cell>
          <cell r="B871" t="str">
            <v>GA0</v>
          </cell>
          <cell r="C871" t="str">
            <v>BJSUPL22</v>
          </cell>
          <cell r="D871">
            <v>13110910</v>
          </cell>
          <cell r="E871" t="str">
            <v/>
          </cell>
          <cell r="F871" t="str">
            <v>Suppl Approp Bill 17-446</v>
          </cell>
        </row>
        <row r="872">
          <cell r="A872" t="str">
            <v>GA0BJSUPL2230383090</v>
          </cell>
          <cell r="B872" t="str">
            <v>GA0</v>
          </cell>
          <cell r="C872" t="str">
            <v>BJSUPL22</v>
          </cell>
          <cell r="D872">
            <v>30383090</v>
          </cell>
          <cell r="E872" t="str">
            <v/>
          </cell>
          <cell r="F872" t="str">
            <v>Suppl Approp Bill 17-446</v>
          </cell>
        </row>
        <row r="873">
          <cell r="A873" t="str">
            <v>GA0BJSUPL253600000</v>
          </cell>
          <cell r="B873" t="str">
            <v>GA0</v>
          </cell>
          <cell r="C873" t="str">
            <v>BJSUPL25</v>
          </cell>
          <cell r="D873">
            <v>3600000</v>
          </cell>
          <cell r="E873" t="str">
            <v/>
          </cell>
          <cell r="F873" t="str">
            <v>Operating Cash Reserve</v>
          </cell>
        </row>
        <row r="874">
          <cell r="A874" t="str">
            <v>GA0PACOURT16222285</v>
          </cell>
          <cell r="B874" t="str">
            <v>GA0</v>
          </cell>
          <cell r="C874" t="str">
            <v>PACOURT1</v>
          </cell>
          <cell r="D874">
            <v>6222285</v>
          </cell>
          <cell r="E874" t="str">
            <v/>
          </cell>
          <cell r="F874" t="str">
            <v>Section 103</v>
          </cell>
        </row>
        <row r="875">
          <cell r="A875" t="str">
            <v>GA0PACOURT11691879</v>
          </cell>
          <cell r="B875" t="str">
            <v>GA0</v>
          </cell>
          <cell r="C875" t="str">
            <v>PACOURT1</v>
          </cell>
          <cell r="D875">
            <v>1691879</v>
          </cell>
          <cell r="E875" t="str">
            <v/>
          </cell>
          <cell r="F875" t="str">
            <v>Section 103</v>
          </cell>
        </row>
        <row r="876">
          <cell r="A876" t="str">
            <v>GA0BJ06200856210901</v>
          </cell>
          <cell r="B876" t="str">
            <v>GA0</v>
          </cell>
          <cell r="C876" t="str">
            <v>BJ062008</v>
          </cell>
          <cell r="D876">
            <v>56210901</v>
          </cell>
          <cell r="E876" t="str">
            <v/>
          </cell>
          <cell r="F876" t="str">
            <v>Advance from Future Yr</v>
          </cell>
        </row>
        <row r="877">
          <cell r="A877" t="str">
            <v>GA0PADO2GA0112500</v>
          </cell>
          <cell r="B877" t="str">
            <v>GA0</v>
          </cell>
          <cell r="C877" t="str">
            <v>PADO2GA0</v>
          </cell>
          <cell r="D877">
            <v>112500</v>
          </cell>
          <cell r="E877" t="str">
            <v/>
          </cell>
          <cell r="F877" t="str">
            <v>Nondeptl Allocation</v>
          </cell>
        </row>
        <row r="878">
          <cell r="A878" t="str">
            <v>GA0PADO2GA04151773</v>
          </cell>
          <cell r="B878" t="str">
            <v>GA0</v>
          </cell>
          <cell r="C878" t="str">
            <v>PADO2GA0</v>
          </cell>
          <cell r="D878">
            <v>4151773</v>
          </cell>
          <cell r="E878" t="str">
            <v/>
          </cell>
          <cell r="F878" t="str">
            <v>Nondeptl Allocation</v>
          </cell>
        </row>
        <row r="879">
          <cell r="A879" t="str">
            <v>GA0PADOTOGA1000000</v>
          </cell>
          <cell r="B879" t="str">
            <v>GA0</v>
          </cell>
          <cell r="C879" t="str">
            <v>PADOTOGA</v>
          </cell>
          <cell r="D879">
            <v>1000000</v>
          </cell>
          <cell r="E879" t="str">
            <v/>
          </cell>
          <cell r="F879" t="str">
            <v>Nondeptl Allocation</v>
          </cell>
        </row>
        <row r="880">
          <cell r="A880" t="str">
            <v>GA0BJUP4GA03006134.84</v>
          </cell>
          <cell r="B880" t="str">
            <v>GA0</v>
          </cell>
          <cell r="C880" t="str">
            <v>BJUP4GA0</v>
          </cell>
          <cell r="D880">
            <v>3006134.84</v>
          </cell>
          <cell r="E880" t="str">
            <v/>
          </cell>
          <cell r="F880" t="str">
            <v>WI Allocation</v>
          </cell>
        </row>
        <row r="881">
          <cell r="A881" t="str">
            <v>GA0BJUP4GA016082000</v>
          </cell>
          <cell r="B881" t="str">
            <v>GA0</v>
          </cell>
          <cell r="C881" t="str">
            <v>BJUP4GA0</v>
          </cell>
          <cell r="D881">
            <v>16082000</v>
          </cell>
          <cell r="E881" t="str">
            <v/>
          </cell>
          <cell r="F881" t="str">
            <v>WI Allocation</v>
          </cell>
        </row>
        <row r="882">
          <cell r="A882" t="str">
            <v>GA0BJUP4GA06000000</v>
          </cell>
          <cell r="B882" t="str">
            <v>GA0</v>
          </cell>
          <cell r="C882" t="str">
            <v>BJUP4GA0</v>
          </cell>
          <cell r="D882">
            <v>6000000</v>
          </cell>
          <cell r="E882" t="str">
            <v/>
          </cell>
          <cell r="F882" t="str">
            <v>WI Allocation</v>
          </cell>
        </row>
        <row r="883">
          <cell r="A883" t="str">
            <v>GA0BJRP715512640670</v>
          </cell>
          <cell r="B883" t="str">
            <v>GA0</v>
          </cell>
          <cell r="C883" t="str">
            <v>BJRP7155</v>
          </cell>
          <cell r="D883">
            <v>12640670</v>
          </cell>
          <cell r="E883" t="str">
            <v>17-155</v>
          </cell>
          <cell r="F883" t="str">
            <v>Reprog C</v>
          </cell>
        </row>
        <row r="884">
          <cell r="A884" t="str">
            <v>GA0BJRP71552551780.74</v>
          </cell>
          <cell r="B884" t="str">
            <v>GA0</v>
          </cell>
          <cell r="C884" t="str">
            <v>BJRP7155</v>
          </cell>
          <cell r="D884">
            <v>2551780.74</v>
          </cell>
          <cell r="E884" t="str">
            <v>17-155</v>
          </cell>
          <cell r="F884" t="str">
            <v>Reprog C</v>
          </cell>
        </row>
        <row r="885">
          <cell r="A885" t="str">
            <v>GA0BJGA0400-50000</v>
          </cell>
          <cell r="B885" t="str">
            <v>GA0</v>
          </cell>
          <cell r="C885" t="str">
            <v>BJGA0400</v>
          </cell>
          <cell r="D885">
            <v>-50000</v>
          </cell>
          <cell r="E885" t="str">
            <v/>
          </cell>
          <cell r="F885" t="str">
            <v>Reprog</v>
          </cell>
        </row>
        <row r="886">
          <cell r="A886" t="str">
            <v>GA0BJGA040050000</v>
          </cell>
          <cell r="B886" t="str">
            <v>GA0</v>
          </cell>
          <cell r="C886" t="str">
            <v>BJGA0400</v>
          </cell>
          <cell r="D886">
            <v>50000</v>
          </cell>
          <cell r="E886" t="str">
            <v/>
          </cell>
          <cell r="F886" t="str">
            <v>Reprog</v>
          </cell>
        </row>
        <row r="887">
          <cell r="A887" t="str">
            <v>GA0PADS7005-11500</v>
          </cell>
          <cell r="B887" t="str">
            <v>GA0</v>
          </cell>
          <cell r="C887" t="str">
            <v>PADS7005</v>
          </cell>
          <cell r="D887">
            <v>-11500</v>
          </cell>
          <cell r="E887" t="str">
            <v/>
          </cell>
          <cell r="F887" t="str">
            <v>Reprog</v>
          </cell>
        </row>
        <row r="888">
          <cell r="A888" t="str">
            <v>GA0PADS700511500</v>
          </cell>
          <cell r="B888" t="str">
            <v>GA0</v>
          </cell>
          <cell r="C888" t="str">
            <v>PADS7005</v>
          </cell>
          <cell r="D888">
            <v>11500</v>
          </cell>
          <cell r="E888" t="str">
            <v/>
          </cell>
          <cell r="F888" t="str">
            <v>Reprog</v>
          </cell>
        </row>
        <row r="889">
          <cell r="A889" t="str">
            <v>GA0PAMC1221863920</v>
          </cell>
          <cell r="B889" t="str">
            <v>GA0</v>
          </cell>
          <cell r="C889" t="str">
            <v>PAMC1221</v>
          </cell>
          <cell r="D889">
            <v>863920</v>
          </cell>
          <cell r="E889" t="str">
            <v/>
          </cell>
          <cell r="F889" t="str">
            <v>Reprog</v>
          </cell>
        </row>
        <row r="890">
          <cell r="A890" t="str">
            <v>GA0PAMC1221585000</v>
          </cell>
          <cell r="B890" t="str">
            <v>GA0</v>
          </cell>
          <cell r="C890" t="str">
            <v>PAMC1221</v>
          </cell>
          <cell r="D890">
            <v>585000</v>
          </cell>
          <cell r="E890" t="str">
            <v/>
          </cell>
          <cell r="F890" t="str">
            <v>Reprog</v>
          </cell>
        </row>
        <row r="891">
          <cell r="A891" t="str">
            <v>GA0PAMC1221-1448920</v>
          </cell>
          <cell r="B891" t="str">
            <v>GA0</v>
          </cell>
          <cell r="C891" t="str">
            <v>PAMC1221</v>
          </cell>
          <cell r="D891">
            <v>-1448920</v>
          </cell>
          <cell r="E891" t="str">
            <v>17-103</v>
          </cell>
          <cell r="F891" t="str">
            <v>Reprog C</v>
          </cell>
        </row>
        <row r="892">
          <cell r="A892" t="str">
            <v>GA0PAMT42166560</v>
          </cell>
          <cell r="B892" t="str">
            <v>GA0</v>
          </cell>
          <cell r="C892" t="str">
            <v>PAMT4216</v>
          </cell>
          <cell r="D892">
            <v>6560</v>
          </cell>
          <cell r="E892" t="str">
            <v/>
          </cell>
          <cell r="F892" t="str">
            <v>Reprog</v>
          </cell>
        </row>
        <row r="893">
          <cell r="A893" t="str">
            <v>GA0PAMT4216-6560</v>
          </cell>
          <cell r="B893" t="str">
            <v>GA0</v>
          </cell>
          <cell r="C893" t="str">
            <v>PAMT4216</v>
          </cell>
          <cell r="D893">
            <v>-6560</v>
          </cell>
          <cell r="E893" t="str">
            <v/>
          </cell>
          <cell r="F893" t="str">
            <v>Reprog</v>
          </cell>
        </row>
        <row r="894">
          <cell r="A894" t="str">
            <v>GA0PAHS98442556.12</v>
          </cell>
          <cell r="B894" t="str">
            <v>GA0</v>
          </cell>
          <cell r="C894" t="str">
            <v>PAHS9844</v>
          </cell>
          <cell r="D894">
            <v>2556.12</v>
          </cell>
          <cell r="E894" t="str">
            <v/>
          </cell>
          <cell r="F894" t="str">
            <v>Reprog</v>
          </cell>
        </row>
        <row r="895">
          <cell r="A895" t="str">
            <v>GA0PAHS9844-2556.12</v>
          </cell>
          <cell r="B895" t="str">
            <v>GA0</v>
          </cell>
          <cell r="C895" t="str">
            <v>PAHS9844</v>
          </cell>
          <cell r="D895">
            <v>-2556.12</v>
          </cell>
          <cell r="E895" t="str">
            <v/>
          </cell>
          <cell r="F895" t="str">
            <v>Reprog</v>
          </cell>
        </row>
        <row r="896">
          <cell r="A896" t="str">
            <v>GA0BJGA0COR-60000</v>
          </cell>
          <cell r="B896" t="str">
            <v>GA0</v>
          </cell>
          <cell r="C896" t="str">
            <v>BJGA0COR</v>
          </cell>
          <cell r="D896">
            <v>-60000</v>
          </cell>
          <cell r="E896" t="str">
            <v/>
          </cell>
          <cell r="F896" t="str">
            <v>Advance from Future Yr</v>
          </cell>
        </row>
        <row r="897">
          <cell r="A897" t="str">
            <v>GA0BJGA0COR60000</v>
          </cell>
          <cell r="B897" t="str">
            <v>GA0</v>
          </cell>
          <cell r="C897" t="str">
            <v>BJGA0COR</v>
          </cell>
          <cell r="D897">
            <v>60000</v>
          </cell>
          <cell r="E897" t="str">
            <v/>
          </cell>
          <cell r="F897" t="str">
            <v>Advance from Future Yr</v>
          </cell>
        </row>
        <row r="898">
          <cell r="A898" t="str">
            <v>GA0BJ00819A-3940966</v>
          </cell>
          <cell r="B898" t="str">
            <v>GA0</v>
          </cell>
          <cell r="C898" t="str">
            <v>BJ00819A</v>
          </cell>
          <cell r="D898">
            <v>-3940966</v>
          </cell>
          <cell r="E898" t="str">
            <v/>
          </cell>
          <cell r="F898" t="str">
            <v>Advance from Future Yr</v>
          </cell>
        </row>
        <row r="899">
          <cell r="A899" t="str">
            <v>GA0BJ00819A3940966</v>
          </cell>
          <cell r="B899" t="str">
            <v>GA0</v>
          </cell>
          <cell r="C899" t="str">
            <v>BJ00819A</v>
          </cell>
          <cell r="D899">
            <v>3940966</v>
          </cell>
          <cell r="E899" t="str">
            <v/>
          </cell>
          <cell r="F899" t="str">
            <v>Advance from Future Yr</v>
          </cell>
        </row>
        <row r="900">
          <cell r="A900" t="str">
            <v>GA0BJ082008-80000</v>
          </cell>
          <cell r="B900" t="str">
            <v>GA0</v>
          </cell>
          <cell r="C900" t="str">
            <v>BJ082008</v>
          </cell>
          <cell r="D900">
            <v>-80000</v>
          </cell>
          <cell r="E900" t="str">
            <v/>
          </cell>
          <cell r="F900" t="str">
            <v>Advance from Future Yr</v>
          </cell>
        </row>
        <row r="901">
          <cell r="A901" t="str">
            <v>GA0BJ08200880000</v>
          </cell>
          <cell r="B901" t="str">
            <v>GA0</v>
          </cell>
          <cell r="C901" t="str">
            <v>BJ082008</v>
          </cell>
          <cell r="D901">
            <v>80000</v>
          </cell>
          <cell r="E901" t="str">
            <v/>
          </cell>
          <cell r="F901" t="str">
            <v>Advance from Future Yr</v>
          </cell>
        </row>
        <row r="902">
          <cell r="A902" t="str">
            <v>GA0BJ082108-705000</v>
          </cell>
          <cell r="B902" t="str">
            <v>GA0</v>
          </cell>
          <cell r="C902" t="str">
            <v>BJ082108</v>
          </cell>
          <cell r="D902">
            <v>-705000</v>
          </cell>
          <cell r="E902" t="str">
            <v/>
          </cell>
          <cell r="F902" t="str">
            <v>Advance from Future Yr</v>
          </cell>
        </row>
        <row r="903">
          <cell r="A903" t="str">
            <v>GA0BJ082108705000</v>
          </cell>
          <cell r="B903" t="str">
            <v>GA0</v>
          </cell>
          <cell r="C903" t="str">
            <v>BJ082108</v>
          </cell>
          <cell r="D903">
            <v>705000</v>
          </cell>
          <cell r="E903" t="str">
            <v/>
          </cell>
          <cell r="F903" t="str">
            <v>Advance from Future Yr</v>
          </cell>
        </row>
        <row r="904">
          <cell r="A904" t="str">
            <v>GA0PAHS903110511</v>
          </cell>
          <cell r="B904" t="str">
            <v>GA0</v>
          </cell>
          <cell r="C904" t="str">
            <v>PAHS9031</v>
          </cell>
          <cell r="D904">
            <v>10511</v>
          </cell>
          <cell r="E904" t="str">
            <v/>
          </cell>
          <cell r="F904" t="str">
            <v>Reprog</v>
          </cell>
        </row>
        <row r="905">
          <cell r="A905" t="str">
            <v>GA0PAHS9031-10511</v>
          </cell>
          <cell r="B905" t="str">
            <v>GA0</v>
          </cell>
          <cell r="C905" t="str">
            <v>PAHS9031</v>
          </cell>
          <cell r="D905">
            <v>-10511</v>
          </cell>
          <cell r="E905" t="str">
            <v/>
          </cell>
          <cell r="F905" t="str">
            <v>Reprog</v>
          </cell>
        </row>
        <row r="906">
          <cell r="A906" t="str">
            <v>GA0BJ082708-15000</v>
          </cell>
          <cell r="B906" t="str">
            <v>GA0</v>
          </cell>
          <cell r="C906" t="str">
            <v>BJ082708</v>
          </cell>
          <cell r="D906">
            <v>-15000</v>
          </cell>
          <cell r="E906" t="str">
            <v/>
          </cell>
          <cell r="F906" t="str">
            <v>Advance from Future Yr</v>
          </cell>
        </row>
        <row r="907">
          <cell r="A907" t="str">
            <v>GA0BJ08270815000</v>
          </cell>
          <cell r="B907" t="str">
            <v>GA0</v>
          </cell>
          <cell r="C907" t="str">
            <v>BJ082708</v>
          </cell>
          <cell r="D907">
            <v>15000</v>
          </cell>
          <cell r="E907" t="str">
            <v/>
          </cell>
          <cell r="F907" t="str">
            <v>Advance from Future Yr</v>
          </cell>
        </row>
        <row r="908">
          <cell r="A908" t="str">
            <v>GA0BJ07200810000</v>
          </cell>
          <cell r="B908" t="str">
            <v>GA0</v>
          </cell>
          <cell r="C908" t="str">
            <v>BJ072008</v>
          </cell>
          <cell r="D908">
            <v>10000</v>
          </cell>
          <cell r="E908" t="str">
            <v/>
          </cell>
          <cell r="F908" t="str">
            <v>Advance from Future Yr</v>
          </cell>
        </row>
        <row r="909">
          <cell r="A909" t="str">
            <v>GA0BJ072008-10000</v>
          </cell>
          <cell r="B909" t="str">
            <v>GA0</v>
          </cell>
          <cell r="C909" t="str">
            <v>BJ072008</v>
          </cell>
          <cell r="D909">
            <v>-10000</v>
          </cell>
          <cell r="E909" t="str">
            <v/>
          </cell>
          <cell r="F909" t="str">
            <v>Advance from Future Yr</v>
          </cell>
        </row>
        <row r="910">
          <cell r="A910" t="str">
            <v>GA0BJ47TO72-2680340</v>
          </cell>
          <cell r="B910" t="str">
            <v>GA0</v>
          </cell>
          <cell r="C910" t="str">
            <v>BJ47TO72</v>
          </cell>
          <cell r="D910">
            <v>-2680340</v>
          </cell>
          <cell r="E910" t="str">
            <v/>
          </cell>
          <cell r="F910" t="str">
            <v>Advance from Future Yr</v>
          </cell>
        </row>
        <row r="911">
          <cell r="A911" t="str">
            <v>GA0BJ47TO722680340</v>
          </cell>
          <cell r="B911" t="str">
            <v>GA0</v>
          </cell>
          <cell r="C911" t="str">
            <v>BJ47TO72</v>
          </cell>
          <cell r="D911">
            <v>2680340</v>
          </cell>
          <cell r="E911" t="str">
            <v/>
          </cell>
          <cell r="F911" t="str">
            <v>Advance from Future Yr</v>
          </cell>
        </row>
        <row r="912">
          <cell r="A912" t="str">
            <v>GA0PAIA310078174</v>
          </cell>
          <cell r="B912" t="str">
            <v>GA0</v>
          </cell>
          <cell r="C912" t="str">
            <v>PAIA3100</v>
          </cell>
          <cell r="D912">
            <v>78174</v>
          </cell>
          <cell r="E912" t="str">
            <v/>
          </cell>
          <cell r="F912" t="str">
            <v>Reprog</v>
          </cell>
        </row>
        <row r="913">
          <cell r="A913" t="str">
            <v>GA0PAIA31015500</v>
          </cell>
          <cell r="B913" t="str">
            <v>GA0</v>
          </cell>
          <cell r="C913" t="str">
            <v>PAIA3101</v>
          </cell>
          <cell r="D913">
            <v>5500</v>
          </cell>
          <cell r="E913" t="str">
            <v/>
          </cell>
          <cell r="F913" t="str">
            <v>Reprog</v>
          </cell>
        </row>
        <row r="914">
          <cell r="A914" t="str">
            <v>GA0PAJH6101-3500</v>
          </cell>
          <cell r="B914" t="str">
            <v>GA0</v>
          </cell>
          <cell r="C914" t="str">
            <v>PAJH6101</v>
          </cell>
          <cell r="D914">
            <v>-3500</v>
          </cell>
          <cell r="E914" t="str">
            <v/>
          </cell>
          <cell r="F914" t="str">
            <v>Reprog</v>
          </cell>
        </row>
        <row r="915">
          <cell r="A915" t="str">
            <v>GA0PAJH61013500</v>
          </cell>
          <cell r="B915" t="str">
            <v>GA0</v>
          </cell>
          <cell r="C915" t="str">
            <v>PAJH6101</v>
          </cell>
          <cell r="D915">
            <v>3500</v>
          </cell>
          <cell r="E915" t="str">
            <v/>
          </cell>
          <cell r="F915" t="str">
            <v>Reprog</v>
          </cell>
        </row>
        <row r="916">
          <cell r="A916" t="str">
            <v>GA0PAJH6203-110297</v>
          </cell>
          <cell r="B916" t="str">
            <v>GA0</v>
          </cell>
          <cell r="C916" t="str">
            <v>PAJH6203</v>
          </cell>
          <cell r="D916">
            <v>-110297</v>
          </cell>
          <cell r="E916" t="str">
            <v/>
          </cell>
          <cell r="F916" t="str">
            <v>Reprog</v>
          </cell>
        </row>
        <row r="917">
          <cell r="A917" t="str">
            <v>GA0PAJH6203121690</v>
          </cell>
          <cell r="B917" t="str">
            <v>GA0</v>
          </cell>
          <cell r="C917" t="str">
            <v>PAJH6203</v>
          </cell>
          <cell r="D917">
            <v>121690</v>
          </cell>
          <cell r="E917" t="str">
            <v/>
          </cell>
          <cell r="F917" t="str">
            <v>Reprog</v>
          </cell>
        </row>
        <row r="918">
          <cell r="A918" t="str">
            <v>GA0PAIA3100-78174</v>
          </cell>
          <cell r="B918" t="str">
            <v>GA0</v>
          </cell>
          <cell r="C918" t="str">
            <v>PAIA3100</v>
          </cell>
          <cell r="D918">
            <v>-78174</v>
          </cell>
          <cell r="E918" t="str">
            <v/>
          </cell>
          <cell r="F918" t="str">
            <v>Reprog</v>
          </cell>
        </row>
        <row r="919">
          <cell r="A919" t="str">
            <v>GA0PAIA3103-2000</v>
          </cell>
          <cell r="B919" t="str">
            <v>GA0</v>
          </cell>
          <cell r="C919" t="str">
            <v>PAIA3103</v>
          </cell>
          <cell r="D919">
            <v>-2000</v>
          </cell>
          <cell r="E919" t="str">
            <v/>
          </cell>
          <cell r="F919" t="str">
            <v>Reprog</v>
          </cell>
        </row>
        <row r="920">
          <cell r="A920" t="str">
            <v>GA0PAIA31032000</v>
          </cell>
          <cell r="B920" t="str">
            <v>GA0</v>
          </cell>
          <cell r="C920" t="str">
            <v>PAIA3103</v>
          </cell>
          <cell r="D920">
            <v>2000</v>
          </cell>
          <cell r="E920" t="str">
            <v/>
          </cell>
          <cell r="F920" t="str">
            <v>Reprog</v>
          </cell>
        </row>
        <row r="921">
          <cell r="A921" t="str">
            <v>GA0PAJH6203-11393</v>
          </cell>
          <cell r="B921" t="str">
            <v>GA0</v>
          </cell>
          <cell r="C921" t="str">
            <v>PAJH6203</v>
          </cell>
          <cell r="D921">
            <v>-11393</v>
          </cell>
          <cell r="E921" t="str">
            <v/>
          </cell>
          <cell r="F921" t="str">
            <v>Reprog</v>
          </cell>
        </row>
        <row r="922">
          <cell r="A922" t="str">
            <v>GA0PAIA3101-5500</v>
          </cell>
          <cell r="B922" t="str">
            <v>GA0</v>
          </cell>
          <cell r="C922" t="str">
            <v>PAIA3101</v>
          </cell>
          <cell r="D922">
            <v>-5500</v>
          </cell>
          <cell r="E922" t="str">
            <v/>
          </cell>
          <cell r="F922" t="str">
            <v>Reprog</v>
          </cell>
        </row>
        <row r="923">
          <cell r="A923" t="str">
            <v>GA0PAJH62052048211</v>
          </cell>
          <cell r="B923" t="str">
            <v>GA0</v>
          </cell>
          <cell r="C923" t="str">
            <v>PAJH6205</v>
          </cell>
          <cell r="D923">
            <v>2048211</v>
          </cell>
          <cell r="E923" t="str">
            <v/>
          </cell>
          <cell r="F923" t="str">
            <v>Reprog</v>
          </cell>
        </row>
        <row r="924">
          <cell r="A924" t="str">
            <v>GA0PAJH6205-2160860</v>
          </cell>
          <cell r="B924" t="str">
            <v>GA0</v>
          </cell>
          <cell r="C924" t="str">
            <v>PAJH6205</v>
          </cell>
          <cell r="D924">
            <v>-2160860</v>
          </cell>
          <cell r="E924" t="str">
            <v>17-102</v>
          </cell>
          <cell r="F924" t="str">
            <v>Reprog C</v>
          </cell>
        </row>
        <row r="925">
          <cell r="A925" t="str">
            <v>GA0PAJH6205112649</v>
          </cell>
          <cell r="B925" t="str">
            <v>GA0</v>
          </cell>
          <cell r="C925" t="str">
            <v>PAJH6205</v>
          </cell>
          <cell r="D925">
            <v>112649</v>
          </cell>
          <cell r="E925" t="str">
            <v/>
          </cell>
          <cell r="F925" t="str">
            <v>Reprog</v>
          </cell>
        </row>
        <row r="926">
          <cell r="A926" t="str">
            <v>GA0PAJH6206-40000</v>
          </cell>
          <cell r="B926" t="str">
            <v>GA0</v>
          </cell>
          <cell r="C926" t="str">
            <v>PAJH6206</v>
          </cell>
          <cell r="D926">
            <v>-40000</v>
          </cell>
          <cell r="E926" t="str">
            <v/>
          </cell>
          <cell r="F926" t="str">
            <v>Reprog</v>
          </cell>
        </row>
        <row r="927">
          <cell r="A927" t="str">
            <v>GA0PAJH620640000</v>
          </cell>
          <cell r="B927" t="str">
            <v>GA0</v>
          </cell>
          <cell r="C927" t="str">
            <v>PAJH6206</v>
          </cell>
          <cell r="D927">
            <v>40000</v>
          </cell>
          <cell r="E927" t="str">
            <v/>
          </cell>
          <cell r="F927" t="str">
            <v>Reprog</v>
          </cell>
        </row>
        <row r="928">
          <cell r="A928" t="str">
            <v>GA0PAIA3106-155416</v>
          </cell>
          <cell r="B928" t="str">
            <v>GA0</v>
          </cell>
          <cell r="C928" t="str">
            <v>PAIA3106</v>
          </cell>
          <cell r="D928">
            <v>-155416</v>
          </cell>
          <cell r="E928" t="str">
            <v/>
          </cell>
          <cell r="F928" t="str">
            <v>Reprog</v>
          </cell>
        </row>
        <row r="929">
          <cell r="A929" t="str">
            <v>GA0PAIA3106155416</v>
          </cell>
          <cell r="B929" t="str">
            <v>GA0</v>
          </cell>
          <cell r="C929" t="str">
            <v>PAIA3106</v>
          </cell>
          <cell r="D929">
            <v>155416</v>
          </cell>
          <cell r="E929" t="str">
            <v/>
          </cell>
          <cell r="F929" t="str">
            <v>Reprog</v>
          </cell>
        </row>
        <row r="930">
          <cell r="A930" t="str">
            <v>GA0PADS7303-8000</v>
          </cell>
          <cell r="B930" t="str">
            <v>GA0</v>
          </cell>
          <cell r="C930" t="str">
            <v>PADS7303</v>
          </cell>
          <cell r="D930">
            <v>-8000</v>
          </cell>
          <cell r="E930" t="str">
            <v/>
          </cell>
          <cell r="F930" t="str">
            <v>Reprog</v>
          </cell>
        </row>
        <row r="931">
          <cell r="A931" t="str">
            <v>GA0PADS73038000</v>
          </cell>
          <cell r="B931" t="str">
            <v>GA0</v>
          </cell>
          <cell r="C931" t="str">
            <v>PADS7303</v>
          </cell>
          <cell r="D931">
            <v>8000</v>
          </cell>
          <cell r="E931" t="str">
            <v/>
          </cell>
          <cell r="F931" t="str">
            <v>Reprog</v>
          </cell>
        </row>
        <row r="932">
          <cell r="A932" t="str">
            <v>GA0PADS73061448920</v>
          </cell>
          <cell r="B932" t="str">
            <v>GA0</v>
          </cell>
          <cell r="C932" t="str">
            <v>PADS7306</v>
          </cell>
          <cell r="D932">
            <v>1448920</v>
          </cell>
          <cell r="E932" t="str">
            <v>17-103</v>
          </cell>
          <cell r="F932" t="str">
            <v>Reprog C</v>
          </cell>
        </row>
        <row r="933">
          <cell r="A933" t="str">
            <v>GA0PAJH6212-40686.08</v>
          </cell>
          <cell r="B933" t="str">
            <v>GA0</v>
          </cell>
          <cell r="C933" t="str">
            <v>PAJH6212</v>
          </cell>
          <cell r="D933">
            <v>-40686.08</v>
          </cell>
          <cell r="E933" t="str">
            <v/>
          </cell>
          <cell r="F933" t="str">
            <v>Reprog</v>
          </cell>
        </row>
        <row r="934">
          <cell r="A934" t="str">
            <v>GA0PAJH6212-65635</v>
          </cell>
          <cell r="B934" t="str">
            <v>GA0</v>
          </cell>
          <cell r="C934" t="str">
            <v>PAJH6212</v>
          </cell>
          <cell r="D934">
            <v>-65635</v>
          </cell>
          <cell r="E934" t="str">
            <v/>
          </cell>
          <cell r="F934" t="str">
            <v>Reprog</v>
          </cell>
        </row>
        <row r="935">
          <cell r="A935" t="str">
            <v>GA0PAJH62122160860</v>
          </cell>
          <cell r="B935" t="str">
            <v>GA0</v>
          </cell>
          <cell r="C935" t="str">
            <v>PAJH6212</v>
          </cell>
          <cell r="D935">
            <v>2160860</v>
          </cell>
          <cell r="E935" t="str">
            <v>17-102</v>
          </cell>
          <cell r="F935" t="str">
            <v>Reprog C</v>
          </cell>
        </row>
        <row r="936">
          <cell r="A936" t="str">
            <v>GA0PAIA310918000</v>
          </cell>
          <cell r="B936" t="str">
            <v>GA0</v>
          </cell>
          <cell r="C936" t="str">
            <v>PAIA3109</v>
          </cell>
          <cell r="D936">
            <v>18000</v>
          </cell>
          <cell r="E936" t="str">
            <v/>
          </cell>
          <cell r="F936" t="str">
            <v>Reprog</v>
          </cell>
        </row>
        <row r="937">
          <cell r="A937" t="str">
            <v>GA0PAJH62107430</v>
          </cell>
          <cell r="B937" t="str">
            <v>GA0</v>
          </cell>
          <cell r="C937" t="str">
            <v>PAJH6210</v>
          </cell>
          <cell r="D937">
            <v>7430</v>
          </cell>
          <cell r="E937" t="str">
            <v/>
          </cell>
          <cell r="F937" t="str">
            <v>Reprog</v>
          </cell>
        </row>
        <row r="938">
          <cell r="A938" t="str">
            <v>GA0PADS7305-200000</v>
          </cell>
          <cell r="B938" t="str">
            <v>GA0</v>
          </cell>
          <cell r="C938" t="str">
            <v>PADS7305</v>
          </cell>
          <cell r="D938">
            <v>-200000</v>
          </cell>
          <cell r="E938" t="str">
            <v/>
          </cell>
          <cell r="F938" t="str">
            <v>Reprog</v>
          </cell>
        </row>
        <row r="939">
          <cell r="A939" t="str">
            <v>GA0PADS7305125000</v>
          </cell>
          <cell r="B939" t="str">
            <v>GA0</v>
          </cell>
          <cell r="C939" t="str">
            <v>PADS7305</v>
          </cell>
          <cell r="D939">
            <v>125000</v>
          </cell>
          <cell r="E939" t="str">
            <v/>
          </cell>
          <cell r="F939" t="str">
            <v>Reprog</v>
          </cell>
        </row>
        <row r="940">
          <cell r="A940" t="str">
            <v>GA0PADS730575000</v>
          </cell>
          <cell r="B940" t="str">
            <v>GA0</v>
          </cell>
          <cell r="C940" t="str">
            <v>PADS7305</v>
          </cell>
          <cell r="D940">
            <v>75000</v>
          </cell>
          <cell r="E940" t="str">
            <v/>
          </cell>
          <cell r="F940" t="str">
            <v>Reprog</v>
          </cell>
        </row>
        <row r="941">
          <cell r="A941" t="str">
            <v>GA0PADS7306-863920</v>
          </cell>
          <cell r="B941" t="str">
            <v>GA0</v>
          </cell>
          <cell r="C941" t="str">
            <v>PADS7306</v>
          </cell>
          <cell r="D941">
            <v>-863920</v>
          </cell>
          <cell r="E941" t="str">
            <v/>
          </cell>
          <cell r="F941" t="str">
            <v>Reprog</v>
          </cell>
        </row>
        <row r="942">
          <cell r="A942" t="str">
            <v>GA0PADS7306-585000</v>
          </cell>
          <cell r="B942" t="str">
            <v>GA0</v>
          </cell>
          <cell r="C942" t="str">
            <v>PADS7306</v>
          </cell>
          <cell r="D942">
            <v>-585000</v>
          </cell>
          <cell r="E942" t="str">
            <v/>
          </cell>
          <cell r="F942" t="str">
            <v>Reprog</v>
          </cell>
        </row>
        <row r="943">
          <cell r="A943" t="str">
            <v>GA0PAIA3109-18000</v>
          </cell>
          <cell r="B943" t="str">
            <v>GA0</v>
          </cell>
          <cell r="C943" t="str">
            <v>PAIA3109</v>
          </cell>
          <cell r="D943">
            <v>-18000</v>
          </cell>
          <cell r="E943" t="str">
            <v/>
          </cell>
          <cell r="F943" t="str">
            <v>Reprog</v>
          </cell>
        </row>
        <row r="944">
          <cell r="A944" t="str">
            <v>GA0PAJH6210-7430</v>
          </cell>
          <cell r="B944" t="str">
            <v>GA0</v>
          </cell>
          <cell r="C944" t="str">
            <v>PAJH6210</v>
          </cell>
          <cell r="D944">
            <v>-7430</v>
          </cell>
          <cell r="E944" t="str">
            <v/>
          </cell>
          <cell r="F944" t="str">
            <v>Reprog</v>
          </cell>
        </row>
        <row r="945">
          <cell r="A945" t="str">
            <v>GA0PAJH6212-2007524.92</v>
          </cell>
          <cell r="B945" t="str">
            <v>GA0</v>
          </cell>
          <cell r="C945" t="str">
            <v>PAJH6212</v>
          </cell>
          <cell r="D945">
            <v>-2007524.92</v>
          </cell>
          <cell r="E945" t="str">
            <v/>
          </cell>
          <cell r="F945" t="str">
            <v>Reprog</v>
          </cell>
        </row>
        <row r="946">
          <cell r="A946" t="str">
            <v>GA0PAJH6212-47014</v>
          </cell>
          <cell r="B946" t="str">
            <v>GA0</v>
          </cell>
          <cell r="C946" t="str">
            <v>PAJH6212</v>
          </cell>
          <cell r="D946">
            <v>-47014</v>
          </cell>
          <cell r="E946" t="str">
            <v/>
          </cell>
          <cell r="F946" t="str">
            <v>Reprog</v>
          </cell>
        </row>
        <row r="947">
          <cell r="A947" t="str">
            <v>GA0PAIA311316547.8</v>
          </cell>
          <cell r="B947" t="str">
            <v>GA0</v>
          </cell>
          <cell r="C947" t="str">
            <v>PAIA3113</v>
          </cell>
          <cell r="D947">
            <v>16547.8</v>
          </cell>
          <cell r="E947" t="str">
            <v/>
          </cell>
          <cell r="F947" t="str">
            <v>Reprog</v>
          </cell>
        </row>
        <row r="948">
          <cell r="A948" t="str">
            <v>GA0PAAL1000-3500</v>
          </cell>
          <cell r="B948" t="str">
            <v>GA0</v>
          </cell>
          <cell r="C948" t="str">
            <v>PAAL1000</v>
          </cell>
          <cell r="D948">
            <v>-3500</v>
          </cell>
          <cell r="E948" t="str">
            <v/>
          </cell>
          <cell r="F948" t="str">
            <v>Reprog</v>
          </cell>
        </row>
        <row r="949">
          <cell r="A949" t="str">
            <v>GA0PAAL10003500</v>
          </cell>
          <cell r="B949" t="str">
            <v>GA0</v>
          </cell>
          <cell r="C949" t="str">
            <v>PAAL1000</v>
          </cell>
          <cell r="D949">
            <v>3500</v>
          </cell>
          <cell r="E949" t="str">
            <v/>
          </cell>
          <cell r="F949" t="str">
            <v>Reprog</v>
          </cell>
        </row>
        <row r="950">
          <cell r="A950" t="str">
            <v>GA0PADS7307-11000</v>
          </cell>
          <cell r="B950" t="str">
            <v>GA0</v>
          </cell>
          <cell r="C950" t="str">
            <v>PADS7307</v>
          </cell>
          <cell r="D950">
            <v>-11000</v>
          </cell>
          <cell r="E950" t="str">
            <v/>
          </cell>
          <cell r="F950" t="str">
            <v>Reprog</v>
          </cell>
        </row>
        <row r="951">
          <cell r="A951" t="str">
            <v>GA0PADS730711000</v>
          </cell>
          <cell r="B951" t="str">
            <v>GA0</v>
          </cell>
          <cell r="C951" t="str">
            <v>PADS7307</v>
          </cell>
          <cell r="D951">
            <v>11000</v>
          </cell>
          <cell r="E951" t="str">
            <v/>
          </cell>
          <cell r="F951" t="str">
            <v>Reprog</v>
          </cell>
        </row>
        <row r="952">
          <cell r="A952" t="str">
            <v>GA0PADS7310-150000</v>
          </cell>
          <cell r="B952" t="str">
            <v>GA0</v>
          </cell>
          <cell r="C952" t="str">
            <v>PADS7310</v>
          </cell>
          <cell r="D952">
            <v>-150000</v>
          </cell>
          <cell r="E952" t="str">
            <v/>
          </cell>
          <cell r="F952" t="str">
            <v>Reprog</v>
          </cell>
        </row>
        <row r="953">
          <cell r="A953" t="str">
            <v>GA0PADS7310150000</v>
          </cell>
          <cell r="B953" t="str">
            <v>GA0</v>
          </cell>
          <cell r="C953" t="str">
            <v>PADS7310</v>
          </cell>
          <cell r="D953">
            <v>150000</v>
          </cell>
          <cell r="E953" t="str">
            <v/>
          </cell>
          <cell r="F953" t="str">
            <v>Reprog</v>
          </cell>
        </row>
        <row r="954">
          <cell r="A954" t="str">
            <v>GA0PAIA3113-16547.8</v>
          </cell>
          <cell r="B954" t="str">
            <v>GA0</v>
          </cell>
          <cell r="C954" t="str">
            <v>PAIA3113</v>
          </cell>
          <cell r="D954">
            <v>-16547.8</v>
          </cell>
          <cell r="E954" t="str">
            <v/>
          </cell>
          <cell r="F954" t="str">
            <v>Reprog</v>
          </cell>
        </row>
        <row r="955">
          <cell r="A955" t="str">
            <v>GA0PADS7777863920</v>
          </cell>
          <cell r="B955" t="str">
            <v>GA0</v>
          </cell>
          <cell r="C955" t="str">
            <v>PADS7777</v>
          </cell>
          <cell r="D955">
            <v>863920</v>
          </cell>
          <cell r="E955" t="str">
            <v>17-103</v>
          </cell>
          <cell r="F955" t="str">
            <v>Reprog C</v>
          </cell>
        </row>
        <row r="956">
          <cell r="A956" t="str">
            <v>GA0PADS7777585000</v>
          </cell>
          <cell r="B956" t="str">
            <v>GA0</v>
          </cell>
          <cell r="C956" t="str">
            <v>PADS7777</v>
          </cell>
          <cell r="D956">
            <v>585000</v>
          </cell>
          <cell r="E956" t="str">
            <v>17-103</v>
          </cell>
          <cell r="F956" t="str">
            <v>Reprog C</v>
          </cell>
        </row>
        <row r="957">
          <cell r="A957" t="str">
            <v>GA0PADS7777-1448920</v>
          </cell>
          <cell r="B957" t="str">
            <v>GA0</v>
          </cell>
          <cell r="C957" t="str">
            <v>PADS7777</v>
          </cell>
          <cell r="D957">
            <v>-1448920</v>
          </cell>
          <cell r="E957" t="str">
            <v>17-103</v>
          </cell>
          <cell r="F957" t="str">
            <v>Reprog C</v>
          </cell>
        </row>
        <row r="958">
          <cell r="A958" t="str">
            <v>GA0PAIA31156484</v>
          </cell>
          <cell r="B958" t="str">
            <v>GA0</v>
          </cell>
          <cell r="C958" t="str">
            <v>PAIA3115</v>
          </cell>
          <cell r="D958">
            <v>6484</v>
          </cell>
          <cell r="E958" t="str">
            <v/>
          </cell>
          <cell r="F958" t="str">
            <v>Reprog</v>
          </cell>
        </row>
        <row r="959">
          <cell r="A959" t="str">
            <v>GA0PAJH62112048211</v>
          </cell>
          <cell r="B959" t="str">
            <v>GA0</v>
          </cell>
          <cell r="C959" t="str">
            <v>PAJH6211</v>
          </cell>
          <cell r="D959">
            <v>2048211</v>
          </cell>
          <cell r="E959" t="str">
            <v>17-102</v>
          </cell>
          <cell r="F959" t="str">
            <v>Reprog C</v>
          </cell>
        </row>
        <row r="960">
          <cell r="A960" t="str">
            <v>GA0PAJH6211-2160860</v>
          </cell>
          <cell r="B960" t="str">
            <v>GA0</v>
          </cell>
          <cell r="C960" t="str">
            <v>PAJH6211</v>
          </cell>
          <cell r="D960">
            <v>-2160860</v>
          </cell>
          <cell r="E960" t="str">
            <v>17-102</v>
          </cell>
          <cell r="F960" t="str">
            <v>Reprog C</v>
          </cell>
        </row>
        <row r="961">
          <cell r="A961" t="str">
            <v>GA0PAJH6211112649</v>
          </cell>
          <cell r="B961" t="str">
            <v>GA0</v>
          </cell>
          <cell r="C961" t="str">
            <v>PAJH6211</v>
          </cell>
          <cell r="D961">
            <v>112649</v>
          </cell>
          <cell r="E961" t="str">
            <v>17-102</v>
          </cell>
          <cell r="F961" t="str">
            <v>Reprog C</v>
          </cell>
        </row>
        <row r="962">
          <cell r="A962" t="str">
            <v>GA0PAIA3115-6484</v>
          </cell>
          <cell r="B962" t="str">
            <v>GA0</v>
          </cell>
          <cell r="C962" t="str">
            <v>PAIA3115</v>
          </cell>
          <cell r="D962">
            <v>-6484</v>
          </cell>
          <cell r="E962" t="str">
            <v/>
          </cell>
          <cell r="F962" t="str">
            <v>Reprog</v>
          </cell>
        </row>
        <row r="963">
          <cell r="A963" t="str">
            <v>GA0PAMT4024-24949</v>
          </cell>
          <cell r="B963" t="str">
            <v>GA0</v>
          </cell>
          <cell r="C963" t="str">
            <v>PAMT4024</v>
          </cell>
          <cell r="D963">
            <v>-24949</v>
          </cell>
          <cell r="E963" t="str">
            <v/>
          </cell>
          <cell r="F963" t="str">
            <v>Reprog</v>
          </cell>
        </row>
        <row r="964">
          <cell r="A964" t="str">
            <v>GA0PAMT402411949</v>
          </cell>
          <cell r="B964" t="str">
            <v>GA0</v>
          </cell>
          <cell r="C964" t="str">
            <v>PAMT4024</v>
          </cell>
          <cell r="D964">
            <v>11949</v>
          </cell>
          <cell r="E964" t="str">
            <v/>
          </cell>
          <cell r="F964" t="str">
            <v>Reprog</v>
          </cell>
        </row>
        <row r="965">
          <cell r="A965" t="str">
            <v>GA0PAMT402413000</v>
          </cell>
          <cell r="B965" t="str">
            <v>GA0</v>
          </cell>
          <cell r="C965" t="str">
            <v>PAMT4024</v>
          </cell>
          <cell r="D965">
            <v>13000</v>
          </cell>
          <cell r="E965" t="str">
            <v/>
          </cell>
          <cell r="F965" t="str">
            <v>Reprog</v>
          </cell>
        </row>
        <row r="966">
          <cell r="A966" t="str">
            <v>GA0PAIA3105-110360</v>
          </cell>
          <cell r="B966" t="str">
            <v>GA0</v>
          </cell>
          <cell r="C966" t="str">
            <v>PAIA3105</v>
          </cell>
          <cell r="D966">
            <v>-110360</v>
          </cell>
          <cell r="E966" t="str">
            <v>17-106</v>
          </cell>
          <cell r="F966" t="str">
            <v>Reprog C</v>
          </cell>
        </row>
        <row r="967">
          <cell r="A967" t="str">
            <v>GA0PAIA31051154520</v>
          </cell>
          <cell r="B967" t="str">
            <v>GA0</v>
          </cell>
          <cell r="C967" t="str">
            <v>PAIA3105</v>
          </cell>
          <cell r="D967">
            <v>1154520</v>
          </cell>
          <cell r="E967" t="str">
            <v>17-106</v>
          </cell>
          <cell r="F967" t="str">
            <v>Reprog C</v>
          </cell>
        </row>
        <row r="968">
          <cell r="A968" t="str">
            <v>GA0PAIA3105-945373</v>
          </cell>
          <cell r="B968" t="str">
            <v>GA0</v>
          </cell>
          <cell r="C968" t="str">
            <v>PAIA3105</v>
          </cell>
          <cell r="D968">
            <v>-945373</v>
          </cell>
          <cell r="E968" t="str">
            <v>17-106</v>
          </cell>
          <cell r="F968" t="str">
            <v>Reprog C</v>
          </cell>
        </row>
        <row r="969">
          <cell r="A969" t="str">
            <v>GA0PAMT4213800</v>
          </cell>
          <cell r="B969" t="str">
            <v>GA0</v>
          </cell>
          <cell r="C969" t="str">
            <v>PAMT4213</v>
          </cell>
          <cell r="D969">
            <v>800</v>
          </cell>
          <cell r="E969" t="str">
            <v/>
          </cell>
          <cell r="F969" t="str">
            <v>Reprog</v>
          </cell>
        </row>
        <row r="970">
          <cell r="A970" t="str">
            <v>GA0PAMT4213-800</v>
          </cell>
          <cell r="B970" t="str">
            <v>GA0</v>
          </cell>
          <cell r="C970" t="str">
            <v>PAMT4213</v>
          </cell>
          <cell r="D970">
            <v>-800</v>
          </cell>
          <cell r="E970" t="str">
            <v/>
          </cell>
          <cell r="F970" t="str">
            <v>Reprog</v>
          </cell>
        </row>
        <row r="971">
          <cell r="A971" t="str">
            <v>GA0PAIA3105-98787</v>
          </cell>
          <cell r="B971" t="str">
            <v>GA0</v>
          </cell>
          <cell r="C971" t="str">
            <v>PAIA3105</v>
          </cell>
          <cell r="D971">
            <v>-98787</v>
          </cell>
          <cell r="E971" t="str">
            <v>17-106</v>
          </cell>
          <cell r="F971" t="str">
            <v>Reprog C</v>
          </cell>
        </row>
        <row r="972">
          <cell r="A972" t="str">
            <v>GA0PAMT4220-1439.88</v>
          </cell>
          <cell r="B972" t="str">
            <v>GA0</v>
          </cell>
          <cell r="C972" t="str">
            <v>PAMT4220</v>
          </cell>
          <cell r="D972">
            <v>-1439.88</v>
          </cell>
          <cell r="E972" t="str">
            <v/>
          </cell>
          <cell r="F972" t="str">
            <v>Reprog</v>
          </cell>
        </row>
        <row r="973">
          <cell r="A973" t="str">
            <v>GA0PAMT42201439.88</v>
          </cell>
          <cell r="B973" t="str">
            <v>GA0</v>
          </cell>
          <cell r="C973" t="str">
            <v>PAMT4220</v>
          </cell>
          <cell r="D973">
            <v>1439.88</v>
          </cell>
          <cell r="E973" t="str">
            <v/>
          </cell>
          <cell r="F973" t="str">
            <v>Reprog</v>
          </cell>
        </row>
        <row r="974">
          <cell r="A974" t="str">
            <v>GA0PAMT4222854520</v>
          </cell>
          <cell r="B974" t="str">
            <v>GA0</v>
          </cell>
          <cell r="C974" t="str">
            <v>PAMT4222</v>
          </cell>
          <cell r="D974">
            <v>854520</v>
          </cell>
          <cell r="E974" t="str">
            <v/>
          </cell>
          <cell r="F974" t="str">
            <v>Reprog</v>
          </cell>
        </row>
        <row r="975">
          <cell r="A975" t="str">
            <v>GA0PAMT4221907000</v>
          </cell>
          <cell r="B975" t="str">
            <v>GA0</v>
          </cell>
          <cell r="C975" t="str">
            <v>PAMT4221</v>
          </cell>
          <cell r="D975">
            <v>907000</v>
          </cell>
          <cell r="E975" t="str">
            <v/>
          </cell>
          <cell r="F975" t="str">
            <v>Reprog</v>
          </cell>
        </row>
        <row r="976">
          <cell r="A976" t="str">
            <v>GA0PAMT4221-260000</v>
          </cell>
          <cell r="B976" t="str">
            <v>GA0</v>
          </cell>
          <cell r="C976" t="str">
            <v>PAMT4221</v>
          </cell>
          <cell r="D976">
            <v>-260000</v>
          </cell>
          <cell r="E976" t="str">
            <v/>
          </cell>
          <cell r="F976" t="str">
            <v>Reprog</v>
          </cell>
        </row>
        <row r="977">
          <cell r="A977" t="str">
            <v>GA0PAMT4221-647000</v>
          </cell>
          <cell r="B977" t="str">
            <v>GA0</v>
          </cell>
          <cell r="C977" t="str">
            <v>PAMT4221</v>
          </cell>
          <cell r="D977">
            <v>-647000</v>
          </cell>
          <cell r="E977" t="str">
            <v/>
          </cell>
          <cell r="F977" t="str">
            <v>Reprog</v>
          </cell>
        </row>
        <row r="978">
          <cell r="A978" t="str">
            <v>GA0PAMT4222-854520</v>
          </cell>
          <cell r="B978" t="str">
            <v>GA0</v>
          </cell>
          <cell r="C978" t="str">
            <v>PAMT4222</v>
          </cell>
          <cell r="D978">
            <v>-854520</v>
          </cell>
          <cell r="E978" t="str">
            <v/>
          </cell>
          <cell r="F978" t="str">
            <v>Reprog</v>
          </cell>
        </row>
        <row r="979">
          <cell r="A979" t="str">
            <v>GA0PADS7323-30000</v>
          </cell>
          <cell r="B979" t="str">
            <v>GA0</v>
          </cell>
          <cell r="C979" t="str">
            <v>PADS7323</v>
          </cell>
          <cell r="D979">
            <v>-30000</v>
          </cell>
          <cell r="E979" t="str">
            <v/>
          </cell>
          <cell r="F979" t="str">
            <v>Reprog</v>
          </cell>
        </row>
        <row r="980">
          <cell r="A980" t="str">
            <v>GA0PADS732330000</v>
          </cell>
          <cell r="B980" t="str">
            <v>GA0</v>
          </cell>
          <cell r="C980" t="str">
            <v>PADS7323</v>
          </cell>
          <cell r="D980">
            <v>30000</v>
          </cell>
          <cell r="E980" t="str">
            <v/>
          </cell>
          <cell r="F980" t="str">
            <v>Reprog</v>
          </cell>
        </row>
        <row r="981">
          <cell r="A981" t="str">
            <v>GA0PADS732470000</v>
          </cell>
          <cell r="B981" t="str">
            <v>GA0</v>
          </cell>
          <cell r="C981" t="str">
            <v>PADS7324</v>
          </cell>
          <cell r="D981">
            <v>70000</v>
          </cell>
          <cell r="E981" t="str">
            <v/>
          </cell>
          <cell r="F981" t="str">
            <v>Reprog</v>
          </cell>
        </row>
        <row r="982">
          <cell r="A982" t="str">
            <v>GA0PADS7321-93710.81</v>
          </cell>
          <cell r="B982" t="str">
            <v>GA0</v>
          </cell>
          <cell r="C982" t="str">
            <v>PADS7321</v>
          </cell>
          <cell r="D982">
            <v>-93710.81</v>
          </cell>
          <cell r="E982" t="str">
            <v/>
          </cell>
          <cell r="F982" t="str">
            <v>Reprog</v>
          </cell>
        </row>
        <row r="983">
          <cell r="A983" t="str">
            <v>GA0PADS732193710.81</v>
          </cell>
          <cell r="B983" t="str">
            <v>GA0</v>
          </cell>
          <cell r="C983" t="str">
            <v>PADS7321</v>
          </cell>
          <cell r="D983">
            <v>93710.81</v>
          </cell>
          <cell r="E983" t="str">
            <v/>
          </cell>
          <cell r="F983" t="str">
            <v>Reprog</v>
          </cell>
        </row>
        <row r="984">
          <cell r="A984" t="str">
            <v>GA0PADS7324-70000</v>
          </cell>
          <cell r="B984" t="str">
            <v>GA0</v>
          </cell>
          <cell r="C984" t="str">
            <v>PADS7324</v>
          </cell>
          <cell r="D984">
            <v>-70000</v>
          </cell>
          <cell r="E984" t="str">
            <v/>
          </cell>
          <cell r="F984" t="str">
            <v>Reprog</v>
          </cell>
        </row>
        <row r="985">
          <cell r="A985" t="str">
            <v>GA0PAJH6227118217.05</v>
          </cell>
          <cell r="B985" t="str">
            <v>GA0</v>
          </cell>
          <cell r="C985" t="str">
            <v>PAJH6227</v>
          </cell>
          <cell r="D985">
            <v>118217.05</v>
          </cell>
          <cell r="E985" t="str">
            <v/>
          </cell>
          <cell r="F985" t="str">
            <v>Reprog</v>
          </cell>
        </row>
        <row r="986">
          <cell r="A986" t="str">
            <v>GA0PAJH6227784574</v>
          </cell>
          <cell r="B986" t="str">
            <v>GA0</v>
          </cell>
          <cell r="C986" t="str">
            <v>PAJH6227</v>
          </cell>
          <cell r="D986">
            <v>784574</v>
          </cell>
          <cell r="E986" t="str">
            <v/>
          </cell>
          <cell r="F986" t="str">
            <v>Reprog</v>
          </cell>
        </row>
        <row r="987">
          <cell r="A987" t="str">
            <v>GA0PAJH6227-66071.23</v>
          </cell>
          <cell r="B987" t="str">
            <v>GA0</v>
          </cell>
          <cell r="C987" t="str">
            <v>PAJH6227</v>
          </cell>
          <cell r="D987">
            <v>-66071.23</v>
          </cell>
          <cell r="E987" t="str">
            <v/>
          </cell>
          <cell r="F987" t="str">
            <v>Reprog</v>
          </cell>
        </row>
        <row r="988">
          <cell r="A988" t="str">
            <v>GA0PAJH6227-836719.82</v>
          </cell>
          <cell r="B988" t="str">
            <v>GA0</v>
          </cell>
          <cell r="C988" t="str">
            <v>PAJH6227</v>
          </cell>
          <cell r="D988">
            <v>-836719.82</v>
          </cell>
          <cell r="E988" t="str">
            <v/>
          </cell>
          <cell r="F988" t="str">
            <v>Reprog</v>
          </cell>
        </row>
        <row r="989">
          <cell r="A989" t="str">
            <v>GA0PAJH623858378.85</v>
          </cell>
          <cell r="B989" t="str">
            <v>GA0</v>
          </cell>
          <cell r="C989" t="str">
            <v>PAJH6238</v>
          </cell>
          <cell r="D989">
            <v>58378.85</v>
          </cell>
          <cell r="E989" t="str">
            <v/>
          </cell>
          <cell r="F989" t="str">
            <v>Reprog</v>
          </cell>
        </row>
        <row r="990">
          <cell r="A990" t="str">
            <v>GA0PAJH6238-58378.85</v>
          </cell>
          <cell r="B990" t="str">
            <v>GA0</v>
          </cell>
          <cell r="C990" t="str">
            <v>PAJH6238</v>
          </cell>
          <cell r="D990">
            <v>-58378.85</v>
          </cell>
          <cell r="E990" t="str">
            <v/>
          </cell>
          <cell r="F990" t="str">
            <v>Reprog</v>
          </cell>
        </row>
        <row r="991">
          <cell r="A991" t="str">
            <v>GA0PAET034060000</v>
          </cell>
          <cell r="B991" t="str">
            <v>GA0</v>
          </cell>
          <cell r="C991" t="str">
            <v>PAET0340</v>
          </cell>
          <cell r="D991">
            <v>60000</v>
          </cell>
          <cell r="E991" t="str">
            <v/>
          </cell>
          <cell r="F991" t="str">
            <v>Reprog</v>
          </cell>
        </row>
        <row r="992">
          <cell r="A992" t="str">
            <v>GA0PAET0340-60000</v>
          </cell>
          <cell r="B992" t="str">
            <v>GA0</v>
          </cell>
          <cell r="C992" t="str">
            <v>PAET0340</v>
          </cell>
          <cell r="D992">
            <v>-60000</v>
          </cell>
          <cell r="E992" t="str">
            <v/>
          </cell>
          <cell r="F992" t="str">
            <v>Reprog</v>
          </cell>
        </row>
        <row r="993">
          <cell r="A993" t="str">
            <v>GB0BA0920071287612</v>
          </cell>
          <cell r="B993" t="str">
            <v>GB0</v>
          </cell>
          <cell r="C993" t="str">
            <v>BA092007</v>
          </cell>
          <cell r="D993">
            <v>1287612</v>
          </cell>
          <cell r="E993" t="str">
            <v/>
          </cell>
          <cell r="F993" t="str">
            <v>Original</v>
          </cell>
        </row>
        <row r="994">
          <cell r="A994" t="str">
            <v>GB0BA0920071350000</v>
          </cell>
          <cell r="B994" t="str">
            <v>GB0</v>
          </cell>
          <cell r="C994" t="str">
            <v>BA092007</v>
          </cell>
          <cell r="D994">
            <v>1350000</v>
          </cell>
          <cell r="E994" t="str">
            <v/>
          </cell>
          <cell r="F994" t="str">
            <v>Original</v>
          </cell>
        </row>
        <row r="995">
          <cell r="A995" t="str">
            <v>GB0BAGBOBUD431000</v>
          </cell>
          <cell r="B995" t="str">
            <v>GB0</v>
          </cell>
          <cell r="C995" t="str">
            <v>BAGBOBUD</v>
          </cell>
          <cell r="D995">
            <v>431000</v>
          </cell>
          <cell r="E995" t="str">
            <v/>
          </cell>
          <cell r="F995" t="str">
            <v>Original</v>
          </cell>
        </row>
        <row r="996">
          <cell r="A996" t="str">
            <v>GC0BA092007240274276</v>
          </cell>
          <cell r="B996" t="str">
            <v>GC0</v>
          </cell>
          <cell r="C996" t="str">
            <v>BA092007</v>
          </cell>
          <cell r="D996">
            <v>240274276</v>
          </cell>
          <cell r="E996" t="str">
            <v/>
          </cell>
          <cell r="F996" t="str">
            <v>Original</v>
          </cell>
        </row>
        <row r="997">
          <cell r="A997" t="str">
            <v>GC0BA01020880091428</v>
          </cell>
          <cell r="B997" t="str">
            <v>GC0</v>
          </cell>
          <cell r="C997" t="str">
            <v>BA010208</v>
          </cell>
          <cell r="D997">
            <v>80091428</v>
          </cell>
          <cell r="E997" t="str">
            <v/>
          </cell>
          <cell r="F997" t="str">
            <v>Original</v>
          </cell>
        </row>
        <row r="998">
          <cell r="A998" t="str">
            <v>GC0BJ010808-80091428</v>
          </cell>
          <cell r="B998" t="str">
            <v>GC0</v>
          </cell>
          <cell r="C998" t="str">
            <v>BJ010808</v>
          </cell>
          <cell r="D998">
            <v>-80091428</v>
          </cell>
          <cell r="E998" t="str">
            <v/>
          </cell>
          <cell r="F998" t="str">
            <v>Advance to Prior Yr</v>
          </cell>
        </row>
        <row r="999">
          <cell r="A999" t="str">
            <v>GC0BJ06200891513144</v>
          </cell>
          <cell r="B999" t="str">
            <v>GC0</v>
          </cell>
          <cell r="C999" t="str">
            <v>BJ062008</v>
          </cell>
          <cell r="D999">
            <v>91513144</v>
          </cell>
          <cell r="E999" t="str">
            <v/>
          </cell>
          <cell r="F999" t="str">
            <v>Advance from Future Yr</v>
          </cell>
        </row>
        <row r="1000">
          <cell r="A1000" t="str">
            <v>GC0BJRE7133-4965000</v>
          </cell>
          <cell r="B1000" t="str">
            <v>GC0</v>
          </cell>
          <cell r="C1000" t="str">
            <v>BJRE7133</v>
          </cell>
          <cell r="D1000">
            <v>-4965000</v>
          </cell>
          <cell r="E1000" t="str">
            <v>17-133</v>
          </cell>
          <cell r="F1000" t="str">
            <v>Reprog C</v>
          </cell>
        </row>
        <row r="1001">
          <cell r="A1001" t="str">
            <v>GC0BJRE7143-3035000</v>
          </cell>
          <cell r="B1001" t="str">
            <v>GC0</v>
          </cell>
          <cell r="C1001" t="str">
            <v>BJRE7143</v>
          </cell>
          <cell r="D1001">
            <v>-3035000</v>
          </cell>
          <cell r="E1001" t="str">
            <v>17-143</v>
          </cell>
          <cell r="F1001" t="str">
            <v>Reprog C</v>
          </cell>
        </row>
        <row r="1002">
          <cell r="A1002" t="str">
            <v>GD0BA0927075821788.17</v>
          </cell>
          <cell r="B1002" t="str">
            <v>GD0</v>
          </cell>
          <cell r="C1002" t="str">
            <v>BA092707</v>
          </cell>
          <cell r="D1002">
            <v>5821788.17</v>
          </cell>
          <cell r="E1002" t="str">
            <v/>
          </cell>
          <cell r="F1002" t="str">
            <v>Original</v>
          </cell>
        </row>
        <row r="1003">
          <cell r="A1003" t="str">
            <v>GD0BA09270725863733.18</v>
          </cell>
          <cell r="B1003" t="str">
            <v>GD0</v>
          </cell>
          <cell r="C1003" t="str">
            <v>BA092707</v>
          </cell>
          <cell r="D1003">
            <v>25863733.18</v>
          </cell>
          <cell r="E1003" t="str">
            <v/>
          </cell>
          <cell r="F1003" t="str">
            <v>Original</v>
          </cell>
        </row>
        <row r="1004">
          <cell r="A1004" t="str">
            <v>GD0BA09270711601860</v>
          </cell>
          <cell r="B1004" t="str">
            <v>GD0</v>
          </cell>
          <cell r="C1004" t="str">
            <v>BA092707</v>
          </cell>
          <cell r="D1004">
            <v>11601860</v>
          </cell>
          <cell r="E1004" t="str">
            <v/>
          </cell>
          <cell r="F1004" t="str">
            <v>Original</v>
          </cell>
        </row>
        <row r="1005">
          <cell r="A1005" t="str">
            <v>GD0BA09270716778407</v>
          </cell>
          <cell r="B1005" t="str">
            <v>GD0</v>
          </cell>
          <cell r="C1005" t="str">
            <v>BA092707</v>
          </cell>
          <cell r="D1005">
            <v>16778407</v>
          </cell>
          <cell r="E1005" t="str">
            <v/>
          </cell>
          <cell r="F1005" t="str">
            <v>Original</v>
          </cell>
        </row>
        <row r="1006">
          <cell r="A1006" t="str">
            <v>GD0BA092707663283</v>
          </cell>
          <cell r="B1006" t="str">
            <v>GD0</v>
          </cell>
          <cell r="C1006" t="str">
            <v>BA092707</v>
          </cell>
          <cell r="D1006">
            <v>663283</v>
          </cell>
          <cell r="E1006" t="str">
            <v/>
          </cell>
          <cell r="F1006" t="str">
            <v>Original</v>
          </cell>
        </row>
        <row r="1007">
          <cell r="A1007" t="str">
            <v>GD0BA092707743931</v>
          </cell>
          <cell r="B1007" t="str">
            <v>GD0</v>
          </cell>
          <cell r="C1007" t="str">
            <v>BA092707</v>
          </cell>
          <cell r="D1007">
            <v>743931</v>
          </cell>
          <cell r="E1007" t="str">
            <v/>
          </cell>
          <cell r="F1007" t="str">
            <v>Original</v>
          </cell>
        </row>
        <row r="1008">
          <cell r="A1008" t="str">
            <v>GD0BA09270715000</v>
          </cell>
          <cell r="B1008" t="str">
            <v>GD0</v>
          </cell>
          <cell r="C1008" t="str">
            <v>BA092707</v>
          </cell>
          <cell r="D1008">
            <v>15000</v>
          </cell>
          <cell r="E1008" t="str">
            <v/>
          </cell>
          <cell r="F1008" t="str">
            <v>Original</v>
          </cell>
        </row>
        <row r="1009">
          <cell r="A1009" t="str">
            <v>GD0BA0927077000</v>
          </cell>
          <cell r="B1009" t="str">
            <v>GD0</v>
          </cell>
          <cell r="C1009" t="str">
            <v>BA092707</v>
          </cell>
          <cell r="D1009">
            <v>7000</v>
          </cell>
          <cell r="E1009" t="str">
            <v/>
          </cell>
          <cell r="F1009" t="str">
            <v>Original</v>
          </cell>
        </row>
        <row r="1010">
          <cell r="A1010" t="str">
            <v>GD0BA0927071410.6</v>
          </cell>
          <cell r="B1010" t="str">
            <v>GD0</v>
          </cell>
          <cell r="C1010" t="str">
            <v>BA092707</v>
          </cell>
          <cell r="D1010">
            <v>1410.6</v>
          </cell>
          <cell r="E1010" t="str">
            <v/>
          </cell>
          <cell r="F1010" t="str">
            <v>Original</v>
          </cell>
        </row>
        <row r="1011">
          <cell r="A1011" t="str">
            <v>GD0BA092707408690.05</v>
          </cell>
          <cell r="B1011" t="str">
            <v>GD0</v>
          </cell>
          <cell r="C1011" t="str">
            <v>BA092707</v>
          </cell>
          <cell r="D1011">
            <v>408690.05</v>
          </cell>
          <cell r="E1011" t="str">
            <v/>
          </cell>
          <cell r="F1011" t="str">
            <v>Original</v>
          </cell>
        </row>
        <row r="1012">
          <cell r="A1012" t="str">
            <v>GD0BA0927079891742.02</v>
          </cell>
          <cell r="B1012" t="str">
            <v>GD0</v>
          </cell>
          <cell r="C1012" t="str">
            <v>BA092707</v>
          </cell>
          <cell r="D1012">
            <v>9891742.02</v>
          </cell>
          <cell r="E1012" t="str">
            <v/>
          </cell>
          <cell r="F1012" t="str">
            <v>Original</v>
          </cell>
        </row>
        <row r="1013">
          <cell r="A1013" t="str">
            <v>GD0BAFIXGD0-197844</v>
          </cell>
          <cell r="B1013" t="str">
            <v>GD0</v>
          </cell>
          <cell r="C1013" t="str">
            <v>BAFIXGD0</v>
          </cell>
          <cell r="D1013">
            <v>-197844</v>
          </cell>
          <cell r="E1013" t="str">
            <v/>
          </cell>
          <cell r="F1013" t="str">
            <v>Original</v>
          </cell>
        </row>
        <row r="1014">
          <cell r="A1014" t="str">
            <v>GD0BAFIXGD0197844</v>
          </cell>
          <cell r="B1014" t="str">
            <v>GD0</v>
          </cell>
          <cell r="C1014" t="str">
            <v>BAFIXGD0</v>
          </cell>
          <cell r="D1014">
            <v>197844</v>
          </cell>
          <cell r="E1014" t="str">
            <v/>
          </cell>
          <cell r="F1014" t="str">
            <v>Original</v>
          </cell>
        </row>
        <row r="1015">
          <cell r="A1015" t="str">
            <v>GD0BJ999999-612687</v>
          </cell>
          <cell r="B1015" t="str">
            <v>GD0</v>
          </cell>
          <cell r="C1015" t="str">
            <v>BJ999999</v>
          </cell>
          <cell r="D1015">
            <v>-612687</v>
          </cell>
          <cell r="E1015" t="str">
            <v/>
          </cell>
          <cell r="F1015" t="str">
            <v>Reprog</v>
          </cell>
        </row>
        <row r="1016">
          <cell r="A1016" t="str">
            <v>GD0BJ999999-250000</v>
          </cell>
          <cell r="B1016" t="str">
            <v>GD0</v>
          </cell>
          <cell r="C1016" t="str">
            <v>BJ999999</v>
          </cell>
          <cell r="D1016">
            <v>-250000</v>
          </cell>
          <cell r="E1016" t="str">
            <v/>
          </cell>
          <cell r="F1016" t="str">
            <v>Reprog</v>
          </cell>
        </row>
        <row r="1017">
          <cell r="A1017" t="str">
            <v>GD0BJ999999250000</v>
          </cell>
          <cell r="B1017" t="str">
            <v>GD0</v>
          </cell>
          <cell r="C1017" t="str">
            <v>BJ999999</v>
          </cell>
          <cell r="D1017">
            <v>250000</v>
          </cell>
          <cell r="E1017" t="str">
            <v/>
          </cell>
          <cell r="F1017" t="str">
            <v>Reprog</v>
          </cell>
        </row>
        <row r="1018">
          <cell r="A1018" t="str">
            <v>GD0BJ999999612687</v>
          </cell>
          <cell r="B1018" t="str">
            <v>GD0</v>
          </cell>
          <cell r="C1018" t="str">
            <v>BJ999999</v>
          </cell>
          <cell r="D1018">
            <v>612687</v>
          </cell>
          <cell r="E1018" t="str">
            <v/>
          </cell>
          <cell r="F1018" t="str">
            <v>Reprog</v>
          </cell>
        </row>
        <row r="1019">
          <cell r="A1019" t="str">
            <v>GD0BJADDFU9600000</v>
          </cell>
          <cell r="B1019" t="str">
            <v>GD0</v>
          </cell>
          <cell r="C1019" t="str">
            <v>BJADDFU</v>
          </cell>
          <cell r="D1019">
            <v>9600000</v>
          </cell>
          <cell r="E1019" t="str">
            <v/>
          </cell>
          <cell r="F1019" t="str">
            <v>PY Budget Reserve</v>
          </cell>
        </row>
        <row r="1020">
          <cell r="A1020" t="str">
            <v>GD0BJDOTOGD100000</v>
          </cell>
          <cell r="B1020" t="str">
            <v>GD0</v>
          </cell>
          <cell r="C1020" t="str">
            <v>BJDOTOGD</v>
          </cell>
          <cell r="D1020">
            <v>100000</v>
          </cell>
          <cell r="E1020" t="str">
            <v/>
          </cell>
          <cell r="F1020" t="str">
            <v>Nondeptl Allocation</v>
          </cell>
        </row>
        <row r="1021">
          <cell r="A1021" t="str">
            <v>GD0BJMOVTGD405104.56</v>
          </cell>
          <cell r="B1021" t="str">
            <v>GD0</v>
          </cell>
          <cell r="C1021" t="str">
            <v>BJMOVTGD</v>
          </cell>
          <cell r="D1021">
            <v>405104.56</v>
          </cell>
          <cell r="E1021" t="str">
            <v/>
          </cell>
          <cell r="F1021" t="str">
            <v>PY Budget Reserve</v>
          </cell>
        </row>
        <row r="1022">
          <cell r="A1022" t="str">
            <v>GD0BJMOVTGD10755150.23</v>
          </cell>
          <cell r="B1022" t="str">
            <v>GD0</v>
          </cell>
          <cell r="C1022" t="str">
            <v>BJMOVTGD</v>
          </cell>
          <cell r="D1022">
            <v>10755150.23</v>
          </cell>
          <cell r="E1022" t="str">
            <v/>
          </cell>
          <cell r="F1022" t="str">
            <v>PY Budget Reserve</v>
          </cell>
        </row>
        <row r="1023">
          <cell r="A1023" t="str">
            <v>GD0BJDOTGD01700000</v>
          </cell>
          <cell r="B1023" t="str">
            <v>GD0</v>
          </cell>
          <cell r="C1023" t="str">
            <v>BJDOTGD0</v>
          </cell>
          <cell r="D1023">
            <v>1700000</v>
          </cell>
          <cell r="E1023" t="str">
            <v/>
          </cell>
          <cell r="F1023" t="str">
            <v>Nondeptl Allocation</v>
          </cell>
        </row>
        <row r="1024">
          <cell r="A1024" t="str">
            <v>GD0BJREP798208575</v>
          </cell>
          <cell r="B1024" t="str">
            <v>GD0</v>
          </cell>
          <cell r="C1024" t="str">
            <v>BJREP798</v>
          </cell>
          <cell r="D1024">
            <v>208575</v>
          </cell>
          <cell r="E1024" t="str">
            <v>17-98</v>
          </cell>
          <cell r="F1024" t="str">
            <v>Reprog C</v>
          </cell>
        </row>
        <row r="1025">
          <cell r="A1025" t="str">
            <v>GD0BJREP798198830</v>
          </cell>
          <cell r="B1025" t="str">
            <v>GD0</v>
          </cell>
          <cell r="C1025" t="str">
            <v>BJREP798</v>
          </cell>
          <cell r="D1025">
            <v>198830</v>
          </cell>
          <cell r="E1025" t="str">
            <v>17-98</v>
          </cell>
          <cell r="F1025" t="str">
            <v>Reprog C</v>
          </cell>
        </row>
        <row r="1026">
          <cell r="A1026" t="str">
            <v>GD0BJREP79839958437</v>
          </cell>
          <cell r="B1026" t="str">
            <v>GD0</v>
          </cell>
          <cell r="C1026" t="str">
            <v>BJREP798</v>
          </cell>
          <cell r="D1026">
            <v>39958437</v>
          </cell>
          <cell r="E1026" t="str">
            <v>17-98</v>
          </cell>
          <cell r="F1026" t="str">
            <v>Reprog C</v>
          </cell>
        </row>
        <row r="1027">
          <cell r="A1027" t="str">
            <v>GD0BJREP798776642</v>
          </cell>
          <cell r="B1027" t="str">
            <v>GD0</v>
          </cell>
          <cell r="C1027" t="str">
            <v>BJREP798</v>
          </cell>
          <cell r="D1027">
            <v>776642</v>
          </cell>
          <cell r="E1027" t="str">
            <v>17-98</v>
          </cell>
          <cell r="F1027" t="str">
            <v>Reprog C</v>
          </cell>
        </row>
        <row r="1028">
          <cell r="A1028" t="str">
            <v>GD0BJSUPL04960000</v>
          </cell>
          <cell r="B1028" t="str">
            <v>GD0</v>
          </cell>
          <cell r="C1028" t="str">
            <v>BJSUPL04</v>
          </cell>
          <cell r="D1028">
            <v>960000</v>
          </cell>
          <cell r="E1028" t="str">
            <v/>
          </cell>
          <cell r="F1028" t="str">
            <v>Additional Certified Revs/Bill 17-446</v>
          </cell>
        </row>
        <row r="1029">
          <cell r="A1029" t="str">
            <v>GD0PADO2GA090000</v>
          </cell>
          <cell r="B1029" t="str">
            <v>GD0</v>
          </cell>
          <cell r="C1029" t="str">
            <v>PADO2GA0</v>
          </cell>
          <cell r="D1029">
            <v>90000</v>
          </cell>
          <cell r="E1029" t="str">
            <v/>
          </cell>
          <cell r="F1029" t="str">
            <v>Nondeptl Allocation</v>
          </cell>
        </row>
        <row r="1030">
          <cell r="A1030" t="str">
            <v>GD0BJRE7138-3299708.65</v>
          </cell>
          <cell r="B1030" t="str">
            <v>GD0</v>
          </cell>
          <cell r="C1030" t="str">
            <v>BJRE7138</v>
          </cell>
          <cell r="D1030">
            <v>-3299708.65</v>
          </cell>
          <cell r="E1030" t="str">
            <v>17-138</v>
          </cell>
          <cell r="F1030" t="str">
            <v>Reprog C</v>
          </cell>
        </row>
        <row r="1031">
          <cell r="A1031" t="str">
            <v>GD0BJRE7138675000</v>
          </cell>
          <cell r="B1031" t="str">
            <v>GD0</v>
          </cell>
          <cell r="C1031" t="str">
            <v>BJRE7138</v>
          </cell>
          <cell r="D1031">
            <v>675000</v>
          </cell>
          <cell r="E1031" t="str">
            <v>17-138</v>
          </cell>
          <cell r="F1031" t="str">
            <v>Reprog C</v>
          </cell>
        </row>
        <row r="1032">
          <cell r="A1032" t="str">
            <v>GD0BJRE7138-1856563.5</v>
          </cell>
          <cell r="B1032" t="str">
            <v>GD0</v>
          </cell>
          <cell r="C1032" t="str">
            <v>BJRE7138</v>
          </cell>
          <cell r="D1032">
            <v>-1856563.5</v>
          </cell>
          <cell r="E1032" t="str">
            <v>17-138</v>
          </cell>
          <cell r="F1032" t="str">
            <v>Reprog C</v>
          </cell>
        </row>
        <row r="1033">
          <cell r="A1033" t="str">
            <v>GD0BJRE71383993196.15</v>
          </cell>
          <cell r="B1033" t="str">
            <v>GD0</v>
          </cell>
          <cell r="C1033" t="str">
            <v>BJRE7138</v>
          </cell>
          <cell r="D1033">
            <v>3993196.15</v>
          </cell>
          <cell r="E1033" t="str">
            <v>17-138</v>
          </cell>
          <cell r="F1033" t="str">
            <v>Reprog C</v>
          </cell>
        </row>
        <row r="1034">
          <cell r="A1034" t="str">
            <v>GD0BJRE7138197844</v>
          </cell>
          <cell r="B1034" t="str">
            <v>GD0</v>
          </cell>
          <cell r="C1034" t="str">
            <v>BJRE7138</v>
          </cell>
          <cell r="D1034">
            <v>197844</v>
          </cell>
          <cell r="E1034" t="str">
            <v>17-138</v>
          </cell>
          <cell r="F1034" t="str">
            <v>Reprog C</v>
          </cell>
        </row>
        <row r="1035">
          <cell r="A1035" t="str">
            <v>GD0BJRE7138-750000</v>
          </cell>
          <cell r="B1035" t="str">
            <v>GD0</v>
          </cell>
          <cell r="C1035" t="str">
            <v>BJRE7138</v>
          </cell>
          <cell r="D1035">
            <v>-750000</v>
          </cell>
          <cell r="E1035" t="str">
            <v>17-138</v>
          </cell>
          <cell r="F1035" t="str">
            <v>Reprog C</v>
          </cell>
        </row>
        <row r="1036">
          <cell r="A1036" t="str">
            <v>GD0BJRE71381040232</v>
          </cell>
          <cell r="B1036" t="str">
            <v>GD0</v>
          </cell>
          <cell r="C1036" t="str">
            <v>BJRE7138</v>
          </cell>
          <cell r="D1036">
            <v>1040232</v>
          </cell>
          <cell r="E1036" t="str">
            <v>17-138</v>
          </cell>
          <cell r="F1036" t="str">
            <v>Reprog C</v>
          </cell>
        </row>
        <row r="1037">
          <cell r="A1037" t="str">
            <v>GD0BJRE7137-7967546</v>
          </cell>
          <cell r="B1037" t="str">
            <v>GD0</v>
          </cell>
          <cell r="C1037" t="str">
            <v>BJRE7137</v>
          </cell>
          <cell r="D1037">
            <v>-7967546</v>
          </cell>
          <cell r="E1037" t="str">
            <v>17-137</v>
          </cell>
          <cell r="F1037" t="str">
            <v>Reprog C</v>
          </cell>
        </row>
        <row r="1038">
          <cell r="A1038" t="str">
            <v>GD0BJFIXGD0-255033.6</v>
          </cell>
          <cell r="B1038" t="str">
            <v>GD0</v>
          </cell>
          <cell r="C1038" t="str">
            <v>BJFIXGD0</v>
          </cell>
          <cell r="D1038">
            <v>-255033.6</v>
          </cell>
          <cell r="E1038" t="str">
            <v/>
          </cell>
          <cell r="F1038" t="str">
            <v>Reprog</v>
          </cell>
        </row>
        <row r="1039">
          <cell r="A1039" t="str">
            <v>GD0BJFIXGD0255033.6</v>
          </cell>
          <cell r="B1039" t="str">
            <v>GD0</v>
          </cell>
          <cell r="C1039" t="str">
            <v>BJFIXGD0</v>
          </cell>
          <cell r="D1039">
            <v>255033.6</v>
          </cell>
          <cell r="E1039" t="str">
            <v/>
          </cell>
          <cell r="F1039" t="str">
            <v>Reprog</v>
          </cell>
        </row>
        <row r="1040">
          <cell r="A1040" t="str">
            <v>GD0BJBJ08RV-1516454.02</v>
          </cell>
          <cell r="B1040" t="str">
            <v>GD0</v>
          </cell>
          <cell r="C1040" t="str">
            <v>BJBJ08RV</v>
          </cell>
          <cell r="D1040">
            <v>-1516454.02</v>
          </cell>
          <cell r="E1040" t="str">
            <v/>
          </cell>
          <cell r="F1040" t="str">
            <v>Carry Fwd to Future Years</v>
          </cell>
        </row>
        <row r="1041">
          <cell r="A1041" t="str">
            <v>GD0BJBJ08RV-748109.8</v>
          </cell>
          <cell r="B1041" t="str">
            <v>GD0</v>
          </cell>
          <cell r="C1041" t="str">
            <v>BJBJ08RV</v>
          </cell>
          <cell r="D1041">
            <v>-748109.8</v>
          </cell>
          <cell r="E1041" t="str">
            <v/>
          </cell>
          <cell r="F1041" t="str">
            <v>Carry Fwd to Future Years</v>
          </cell>
        </row>
        <row r="1042">
          <cell r="A1042" t="str">
            <v>GD0BJBJ08RV-1248485.15</v>
          </cell>
          <cell r="B1042" t="str">
            <v>GD0</v>
          </cell>
          <cell r="C1042" t="str">
            <v>BJBJ08RV</v>
          </cell>
          <cell r="D1042">
            <v>-1248485.15</v>
          </cell>
          <cell r="E1042" t="str">
            <v/>
          </cell>
          <cell r="F1042" t="str">
            <v>Carry Fwd to Future Years</v>
          </cell>
        </row>
        <row r="1043">
          <cell r="A1043" t="str">
            <v>GD0BJBJ08R2-1839584.7</v>
          </cell>
          <cell r="B1043" t="str">
            <v>GD0</v>
          </cell>
          <cell r="C1043" t="str">
            <v>BJBJ08R2</v>
          </cell>
          <cell r="D1043">
            <v>-1839584.7</v>
          </cell>
          <cell r="E1043" t="str">
            <v/>
          </cell>
          <cell r="F1043" t="str">
            <v>Carry Fwd to Future Years</v>
          </cell>
        </row>
        <row r="1044">
          <cell r="A1044" t="str">
            <v>GD0BJBJ08R2-381015.14</v>
          </cell>
          <cell r="B1044" t="str">
            <v>GD0</v>
          </cell>
          <cell r="C1044" t="str">
            <v>BJBJ08R2</v>
          </cell>
          <cell r="D1044">
            <v>-381015.14</v>
          </cell>
          <cell r="E1044" t="str">
            <v/>
          </cell>
          <cell r="F1044" t="str">
            <v>Carry Fwd to Future Years</v>
          </cell>
        </row>
        <row r="1045">
          <cell r="A1045" t="str">
            <v>GD0BJBJ08R2-1328414.39</v>
          </cell>
          <cell r="B1045" t="str">
            <v>GD0</v>
          </cell>
          <cell r="C1045" t="str">
            <v>BJBJ08R2</v>
          </cell>
          <cell r="D1045">
            <v>-1328414.39</v>
          </cell>
          <cell r="E1045" t="str">
            <v/>
          </cell>
          <cell r="F1045" t="str">
            <v>Carry Fwd to Future Years</v>
          </cell>
        </row>
        <row r="1046">
          <cell r="A1046" t="str">
            <v>GD0BJOSSERV-29533.08</v>
          </cell>
          <cell r="B1046" t="str">
            <v>GD0</v>
          </cell>
          <cell r="C1046" t="str">
            <v>BJOSSERV</v>
          </cell>
          <cell r="D1046">
            <v>-29533.08</v>
          </cell>
          <cell r="E1046" t="str">
            <v/>
          </cell>
          <cell r="F1046" t="str">
            <v>Carry Fwd to Future Years</v>
          </cell>
        </row>
        <row r="1047">
          <cell r="A1047" t="str">
            <v>GD0BJOSSERV-960000</v>
          </cell>
          <cell r="B1047" t="str">
            <v>GD0</v>
          </cell>
          <cell r="C1047" t="str">
            <v>BJOSSERV</v>
          </cell>
          <cell r="D1047">
            <v>-960000</v>
          </cell>
          <cell r="E1047" t="str">
            <v/>
          </cell>
          <cell r="F1047" t="str">
            <v>Carry Fwd to Future Years</v>
          </cell>
        </row>
        <row r="1048">
          <cell r="A1048" t="str">
            <v>GD0BJOSSERV-8418611</v>
          </cell>
          <cell r="B1048" t="str">
            <v>GD0</v>
          </cell>
          <cell r="C1048" t="str">
            <v>BJOSSERV</v>
          </cell>
          <cell r="D1048">
            <v>-8418611</v>
          </cell>
          <cell r="E1048" t="str">
            <v/>
          </cell>
          <cell r="F1048" t="str">
            <v>Carry Fwd to Future Years</v>
          </cell>
        </row>
        <row r="1049">
          <cell r="A1049" t="str">
            <v>GD0BJOSSERV-1181369</v>
          </cell>
          <cell r="B1049" t="str">
            <v>GD0</v>
          </cell>
          <cell r="C1049" t="str">
            <v>BJOSSERV</v>
          </cell>
          <cell r="D1049">
            <v>-1181369</v>
          </cell>
          <cell r="E1049" t="str">
            <v/>
          </cell>
          <cell r="F1049" t="str">
            <v>Carry Fwd to Future Years</v>
          </cell>
        </row>
        <row r="1050">
          <cell r="A1050" t="str">
            <v>GD0BJDUPENT-255033.6</v>
          </cell>
          <cell r="B1050" t="str">
            <v>GD0</v>
          </cell>
          <cell r="C1050" t="str">
            <v>BJDUPENT</v>
          </cell>
          <cell r="D1050">
            <v>-255033.6</v>
          </cell>
          <cell r="E1050" t="str">
            <v/>
          </cell>
          <cell r="F1050" t="str">
            <v>Error</v>
          </cell>
        </row>
        <row r="1051">
          <cell r="A1051" t="str">
            <v>GD0BJDUPENT255033.6</v>
          </cell>
          <cell r="B1051" t="str">
            <v>GD0</v>
          </cell>
          <cell r="C1051" t="str">
            <v>BJDUPENT</v>
          </cell>
          <cell r="D1051">
            <v>255033.6</v>
          </cell>
          <cell r="E1051" t="str">
            <v/>
          </cell>
          <cell r="F1051" t="str">
            <v>Error</v>
          </cell>
        </row>
        <row r="1052">
          <cell r="A1052" t="str">
            <v>GD0BA000200431000</v>
          </cell>
          <cell r="B1052" t="str">
            <v>GD0</v>
          </cell>
          <cell r="C1052" t="str">
            <v>BA000200</v>
          </cell>
          <cell r="D1052">
            <v>431000</v>
          </cell>
          <cell r="E1052" t="str">
            <v/>
          </cell>
          <cell r="F1052" t="str">
            <v>Original</v>
          </cell>
        </row>
        <row r="1053">
          <cell r="A1053" t="str">
            <v>GD0PAG0SSE17004692</v>
          </cell>
          <cell r="B1053" t="str">
            <v>GD0</v>
          </cell>
          <cell r="C1053" t="str">
            <v>PAG0SSE1</v>
          </cell>
          <cell r="D1053">
            <v>7004692</v>
          </cell>
          <cell r="E1053" t="str">
            <v/>
          </cell>
          <cell r="F1053" t="str">
            <v>Reprog</v>
          </cell>
        </row>
        <row r="1054">
          <cell r="A1054" t="str">
            <v>GD0PAG0SSE1-2017000</v>
          </cell>
          <cell r="B1054" t="str">
            <v>GD0</v>
          </cell>
          <cell r="C1054" t="str">
            <v>PAG0SSE1</v>
          </cell>
          <cell r="D1054">
            <v>-2017000</v>
          </cell>
          <cell r="E1054" t="str">
            <v/>
          </cell>
          <cell r="F1054" t="str">
            <v>Reprog</v>
          </cell>
        </row>
        <row r="1055">
          <cell r="A1055" t="str">
            <v>GD0PAG0SSE19836786</v>
          </cell>
          <cell r="B1055" t="str">
            <v>GD0</v>
          </cell>
          <cell r="C1055" t="str">
            <v>PAG0SSE1</v>
          </cell>
          <cell r="D1055">
            <v>9836786</v>
          </cell>
          <cell r="E1055" t="str">
            <v/>
          </cell>
          <cell r="F1055" t="str">
            <v>Reprog</v>
          </cell>
        </row>
        <row r="1056">
          <cell r="A1056" t="str">
            <v>GD0PAG0SSE1-954815</v>
          </cell>
          <cell r="B1056" t="str">
            <v>GD0</v>
          </cell>
          <cell r="C1056" t="str">
            <v>PAG0SSE1</v>
          </cell>
          <cell r="D1056">
            <v>-954815</v>
          </cell>
          <cell r="E1056" t="str">
            <v/>
          </cell>
          <cell r="F1056" t="str">
            <v>Reprog</v>
          </cell>
        </row>
        <row r="1057">
          <cell r="A1057" t="str">
            <v>GD0PAG0SSE11178704</v>
          </cell>
          <cell r="B1057" t="str">
            <v>GD0</v>
          </cell>
          <cell r="C1057" t="str">
            <v>PAG0SSE1</v>
          </cell>
          <cell r="D1057">
            <v>1178704</v>
          </cell>
          <cell r="E1057" t="str">
            <v/>
          </cell>
          <cell r="F1057" t="str">
            <v>Reprog</v>
          </cell>
        </row>
        <row r="1058">
          <cell r="A1058" t="str">
            <v>GD0PAG0SSE1-425346</v>
          </cell>
          <cell r="B1058" t="str">
            <v>GD0</v>
          </cell>
          <cell r="C1058" t="str">
            <v>PAG0SSE1</v>
          </cell>
          <cell r="D1058">
            <v>-425346</v>
          </cell>
          <cell r="E1058" t="str">
            <v/>
          </cell>
          <cell r="F1058" t="str">
            <v>Reprog</v>
          </cell>
        </row>
        <row r="1059">
          <cell r="A1059" t="str">
            <v>GD0PAG0SSE1220657</v>
          </cell>
          <cell r="B1059" t="str">
            <v>GD0</v>
          </cell>
          <cell r="C1059" t="str">
            <v>PAG0SSE1</v>
          </cell>
          <cell r="D1059">
            <v>220657</v>
          </cell>
          <cell r="E1059" t="str">
            <v/>
          </cell>
          <cell r="F1059" t="str">
            <v>Reprog</v>
          </cell>
        </row>
        <row r="1060">
          <cell r="A1060" t="str">
            <v>GD0PAG0SSE1-1020260</v>
          </cell>
          <cell r="B1060" t="str">
            <v>GD0</v>
          </cell>
          <cell r="C1060" t="str">
            <v>PAG0SSE1</v>
          </cell>
          <cell r="D1060">
            <v>-1020260</v>
          </cell>
          <cell r="E1060" t="str">
            <v/>
          </cell>
          <cell r="F1060" t="str">
            <v>Reprog</v>
          </cell>
        </row>
        <row r="1061">
          <cell r="A1061" t="str">
            <v>GD0PAG0SSE1-5533248</v>
          </cell>
          <cell r="B1061" t="str">
            <v>GD0</v>
          </cell>
          <cell r="C1061" t="str">
            <v>PAG0SSE1</v>
          </cell>
          <cell r="D1061">
            <v>-5533248</v>
          </cell>
          <cell r="E1061" t="str">
            <v/>
          </cell>
          <cell r="F1061" t="str">
            <v>Reprog</v>
          </cell>
        </row>
        <row r="1062">
          <cell r="A1062" t="str">
            <v>GD0PAG0SSE1-3607628</v>
          </cell>
          <cell r="B1062" t="str">
            <v>GD0</v>
          </cell>
          <cell r="C1062" t="str">
            <v>PAG0SSE1</v>
          </cell>
          <cell r="D1062">
            <v>-3607628</v>
          </cell>
          <cell r="E1062" t="str">
            <v/>
          </cell>
          <cell r="F1062" t="str">
            <v>Reprog</v>
          </cell>
        </row>
        <row r="1063">
          <cell r="A1063" t="str">
            <v>GD0PAG0SSE1-4682542</v>
          </cell>
          <cell r="B1063" t="str">
            <v>GD0</v>
          </cell>
          <cell r="C1063" t="str">
            <v>PAG0SSE1</v>
          </cell>
          <cell r="D1063">
            <v>-4682542</v>
          </cell>
          <cell r="E1063" t="str">
            <v/>
          </cell>
          <cell r="F1063" t="str">
            <v>Reprog</v>
          </cell>
        </row>
        <row r="1064">
          <cell r="A1064" t="str">
            <v>GD0PASEAALP-2019121</v>
          </cell>
          <cell r="B1064" t="str">
            <v>GD0</v>
          </cell>
          <cell r="C1064" t="str">
            <v>PASEAALP</v>
          </cell>
          <cell r="D1064">
            <v>-2019121</v>
          </cell>
          <cell r="E1064" t="str">
            <v/>
          </cell>
          <cell r="F1064" t="str">
            <v>Reprog</v>
          </cell>
        </row>
        <row r="1065">
          <cell r="A1065" t="str">
            <v>GD0PASEAALP2019121</v>
          </cell>
          <cell r="B1065" t="str">
            <v>GD0</v>
          </cell>
          <cell r="C1065" t="str">
            <v>PASEAALP</v>
          </cell>
          <cell r="D1065">
            <v>2019121</v>
          </cell>
          <cell r="E1065" t="str">
            <v/>
          </cell>
          <cell r="F1065" t="str">
            <v>Reprog</v>
          </cell>
        </row>
        <row r="1066">
          <cell r="A1066" t="str">
            <v>GD0PAREAL08-20874</v>
          </cell>
          <cell r="B1066" t="str">
            <v>GD0</v>
          </cell>
          <cell r="C1066" t="str">
            <v>PAREAL08</v>
          </cell>
          <cell r="D1066">
            <v>-20874</v>
          </cell>
          <cell r="E1066" t="str">
            <v/>
          </cell>
          <cell r="F1066" t="str">
            <v>Reprog</v>
          </cell>
        </row>
        <row r="1067">
          <cell r="A1067" t="str">
            <v>GD0PAREAL081209857</v>
          </cell>
          <cell r="B1067" t="str">
            <v>GD0</v>
          </cell>
          <cell r="C1067" t="str">
            <v>PAREAL08</v>
          </cell>
          <cell r="D1067">
            <v>1209857</v>
          </cell>
          <cell r="E1067" t="str">
            <v/>
          </cell>
          <cell r="F1067" t="str">
            <v>Reprog</v>
          </cell>
        </row>
        <row r="1068">
          <cell r="A1068" t="str">
            <v>GD0PAREAL08-2069121</v>
          </cell>
          <cell r="B1068" t="str">
            <v>GD0</v>
          </cell>
          <cell r="C1068" t="str">
            <v>PAREAL08</v>
          </cell>
          <cell r="D1068">
            <v>-2069121</v>
          </cell>
          <cell r="E1068" t="str">
            <v/>
          </cell>
          <cell r="F1068" t="str">
            <v>Reprog</v>
          </cell>
        </row>
        <row r="1069">
          <cell r="A1069" t="str">
            <v>GD0PAREAL083663211</v>
          </cell>
          <cell r="B1069" t="str">
            <v>GD0</v>
          </cell>
          <cell r="C1069" t="str">
            <v>PAREAL08</v>
          </cell>
          <cell r="D1069">
            <v>3663211</v>
          </cell>
          <cell r="E1069" t="str">
            <v/>
          </cell>
          <cell r="F1069" t="str">
            <v>Reprog</v>
          </cell>
        </row>
        <row r="1070">
          <cell r="A1070" t="str">
            <v>GD0PAREAL08233456</v>
          </cell>
          <cell r="B1070" t="str">
            <v>GD0</v>
          </cell>
          <cell r="C1070" t="str">
            <v>PAREAL08</v>
          </cell>
          <cell r="D1070">
            <v>233456</v>
          </cell>
          <cell r="E1070" t="str">
            <v/>
          </cell>
          <cell r="F1070" t="str">
            <v>Reprog</v>
          </cell>
        </row>
        <row r="1071">
          <cell r="A1071" t="str">
            <v>GD0PAREAL08623789</v>
          </cell>
          <cell r="B1071" t="str">
            <v>GD0</v>
          </cell>
          <cell r="C1071" t="str">
            <v>PAREAL08</v>
          </cell>
          <cell r="D1071">
            <v>623789</v>
          </cell>
          <cell r="E1071" t="str">
            <v/>
          </cell>
          <cell r="F1071" t="str">
            <v>Reprog</v>
          </cell>
        </row>
        <row r="1072">
          <cell r="A1072" t="str">
            <v>GD0PAREAL8A350862</v>
          </cell>
          <cell r="B1072" t="str">
            <v>GD0</v>
          </cell>
          <cell r="C1072" t="str">
            <v>PAREAL8A</v>
          </cell>
          <cell r="D1072">
            <v>350862</v>
          </cell>
          <cell r="E1072" t="str">
            <v/>
          </cell>
          <cell r="F1072" t="str">
            <v>Reprog</v>
          </cell>
        </row>
        <row r="1073">
          <cell r="A1073" t="str">
            <v>GD0PAREAL8A1465693</v>
          </cell>
          <cell r="B1073" t="str">
            <v>GD0</v>
          </cell>
          <cell r="C1073" t="str">
            <v>PAREAL8A</v>
          </cell>
          <cell r="D1073">
            <v>1465693</v>
          </cell>
          <cell r="E1073" t="str">
            <v/>
          </cell>
          <cell r="F1073" t="str">
            <v>Reprog</v>
          </cell>
        </row>
        <row r="1074">
          <cell r="A1074" t="str">
            <v>GD0PAREAL08-1747327</v>
          </cell>
          <cell r="B1074" t="str">
            <v>GD0</v>
          </cell>
          <cell r="C1074" t="str">
            <v>PAREAL08</v>
          </cell>
          <cell r="D1074">
            <v>-1747327</v>
          </cell>
          <cell r="E1074" t="str">
            <v/>
          </cell>
          <cell r="F1074" t="str">
            <v>Reprog</v>
          </cell>
        </row>
        <row r="1075">
          <cell r="A1075" t="str">
            <v>GD0PAREAL08-1461331</v>
          </cell>
          <cell r="B1075" t="str">
            <v>GD0</v>
          </cell>
          <cell r="C1075" t="str">
            <v>PAREAL08</v>
          </cell>
          <cell r="D1075">
            <v>-1461331</v>
          </cell>
          <cell r="E1075" t="str">
            <v/>
          </cell>
          <cell r="F1075" t="str">
            <v>Reprog</v>
          </cell>
        </row>
        <row r="1076">
          <cell r="A1076" t="str">
            <v>GD0PAREAL08-233456</v>
          </cell>
          <cell r="B1076" t="str">
            <v>GD0</v>
          </cell>
          <cell r="C1076" t="str">
            <v>PAREAL08</v>
          </cell>
          <cell r="D1076">
            <v>-233456</v>
          </cell>
          <cell r="E1076" t="str">
            <v/>
          </cell>
          <cell r="F1076" t="str">
            <v>Reprog</v>
          </cell>
        </row>
        <row r="1077">
          <cell r="A1077" t="str">
            <v>GD0PAREAL08-70624</v>
          </cell>
          <cell r="B1077" t="str">
            <v>GD0</v>
          </cell>
          <cell r="C1077" t="str">
            <v>PAREAL08</v>
          </cell>
          <cell r="D1077">
            <v>-70624</v>
          </cell>
          <cell r="E1077" t="str">
            <v/>
          </cell>
          <cell r="F1077" t="str">
            <v>Reprog</v>
          </cell>
        </row>
        <row r="1078">
          <cell r="A1078" t="str">
            <v>GD0PAREAL08-127580</v>
          </cell>
          <cell r="B1078" t="str">
            <v>GD0</v>
          </cell>
          <cell r="C1078" t="str">
            <v>PAREAL08</v>
          </cell>
          <cell r="D1078">
            <v>-127580</v>
          </cell>
          <cell r="E1078" t="str">
            <v/>
          </cell>
          <cell r="F1078" t="str">
            <v>Reprog</v>
          </cell>
        </row>
        <row r="1079">
          <cell r="A1079" t="str">
            <v>GD0PAREAL8A-1816555</v>
          </cell>
          <cell r="B1079" t="str">
            <v>GD0</v>
          </cell>
          <cell r="C1079" t="str">
            <v>PAREAL8A</v>
          </cell>
          <cell r="D1079">
            <v>-1816555</v>
          </cell>
          <cell r="E1079" t="str">
            <v/>
          </cell>
          <cell r="F1079" t="str">
            <v>Reprog</v>
          </cell>
        </row>
        <row r="1080">
          <cell r="A1080" t="str">
            <v>GD0BHLDS0071119250</v>
          </cell>
          <cell r="B1080" t="str">
            <v>GD0</v>
          </cell>
          <cell r="C1080" t="str">
            <v>BHLDS007</v>
          </cell>
          <cell r="D1080">
            <v>1119250</v>
          </cell>
          <cell r="E1080" t="str">
            <v/>
          </cell>
          <cell r="F1080" t="str">
            <v>Error</v>
          </cell>
        </row>
        <row r="1081">
          <cell r="A1081" t="str">
            <v>GD0PALDS0012999250</v>
          </cell>
          <cell r="B1081" t="str">
            <v>GD0</v>
          </cell>
          <cell r="C1081" t="str">
            <v>PALDS001</v>
          </cell>
          <cell r="D1081">
            <v>2999250</v>
          </cell>
          <cell r="E1081" t="str">
            <v/>
          </cell>
          <cell r="F1081" t="str">
            <v>Error</v>
          </cell>
        </row>
        <row r="1082">
          <cell r="A1082" t="str">
            <v>GD0PALOCGD0-922250</v>
          </cell>
          <cell r="B1082" t="str">
            <v>GD0</v>
          </cell>
          <cell r="C1082" t="str">
            <v>PALOCGD0</v>
          </cell>
          <cell r="D1082">
            <v>-922250</v>
          </cell>
          <cell r="E1082" t="str">
            <v/>
          </cell>
          <cell r="F1082" t="str">
            <v>Error</v>
          </cell>
        </row>
        <row r="1083">
          <cell r="A1083" t="str">
            <v>GD0PALOCGD0-2999250</v>
          </cell>
          <cell r="B1083" t="str">
            <v>GD0</v>
          </cell>
          <cell r="C1083" t="str">
            <v>PALOCGD0</v>
          </cell>
          <cell r="D1083">
            <v>-2999250</v>
          </cell>
          <cell r="E1083" t="str">
            <v/>
          </cell>
          <cell r="F1083" t="str">
            <v>Error</v>
          </cell>
        </row>
        <row r="1084">
          <cell r="A1084" t="str">
            <v>GD0PANTNSER-46596</v>
          </cell>
          <cell r="B1084" t="str">
            <v>GD0</v>
          </cell>
          <cell r="C1084" t="str">
            <v>PANTNSER</v>
          </cell>
          <cell r="D1084">
            <v>-46596</v>
          </cell>
          <cell r="E1084" t="str">
            <v/>
          </cell>
          <cell r="F1084" t="str">
            <v>Reprog</v>
          </cell>
        </row>
        <row r="1085">
          <cell r="A1085" t="str">
            <v>GD0PANTNSER46596</v>
          </cell>
          <cell r="B1085" t="str">
            <v>GD0</v>
          </cell>
          <cell r="C1085" t="str">
            <v>PANTNSER</v>
          </cell>
          <cell r="D1085">
            <v>46596</v>
          </cell>
          <cell r="E1085" t="str">
            <v/>
          </cell>
          <cell r="F1085" t="str">
            <v>Reprog</v>
          </cell>
        </row>
        <row r="1086">
          <cell r="A1086" t="str">
            <v>GD0BJTRVRP1-8566.51</v>
          </cell>
          <cell r="B1086" t="str">
            <v>GD0</v>
          </cell>
          <cell r="C1086" t="str">
            <v>BJTRVRP1</v>
          </cell>
          <cell r="D1086">
            <v>-8566.51</v>
          </cell>
          <cell r="E1086" t="str">
            <v/>
          </cell>
          <cell r="F1086" t="str">
            <v>Reprog</v>
          </cell>
        </row>
        <row r="1087">
          <cell r="A1087" t="str">
            <v>GD0BJTRVRP18566.51</v>
          </cell>
          <cell r="B1087" t="str">
            <v>GD0</v>
          </cell>
          <cell r="C1087" t="str">
            <v>BJTRVRP1</v>
          </cell>
          <cell r="D1087">
            <v>8566.51</v>
          </cell>
          <cell r="E1087" t="str">
            <v/>
          </cell>
          <cell r="F1087" t="str">
            <v>Reprog</v>
          </cell>
        </row>
        <row r="1088">
          <cell r="A1088" t="str">
            <v>GD0PABOARD1-20000</v>
          </cell>
          <cell r="B1088" t="str">
            <v>GD0</v>
          </cell>
          <cell r="C1088" t="str">
            <v>PABOARD1</v>
          </cell>
          <cell r="D1088">
            <v>-20000</v>
          </cell>
          <cell r="E1088" t="str">
            <v/>
          </cell>
          <cell r="F1088" t="str">
            <v>Reprog</v>
          </cell>
        </row>
        <row r="1089">
          <cell r="A1089" t="str">
            <v>GD0PABOARD120000</v>
          </cell>
          <cell r="B1089" t="str">
            <v>GD0</v>
          </cell>
          <cell r="C1089" t="str">
            <v>PABOARD1</v>
          </cell>
          <cell r="D1089">
            <v>20000</v>
          </cell>
          <cell r="E1089" t="str">
            <v/>
          </cell>
          <cell r="F1089" t="str">
            <v>Reprog</v>
          </cell>
        </row>
        <row r="1090">
          <cell r="A1090" t="str">
            <v>GD0BJRE71504434692</v>
          </cell>
          <cell r="B1090" t="str">
            <v>GD0</v>
          </cell>
          <cell r="C1090" t="str">
            <v>BJRE7150</v>
          </cell>
          <cell r="D1090">
            <v>4434692</v>
          </cell>
          <cell r="E1090" t="str">
            <v>17-137</v>
          </cell>
          <cell r="F1090" t="str">
            <v>Reprog C</v>
          </cell>
        </row>
        <row r="1091">
          <cell r="A1091" t="str">
            <v>GD0BJRE71503532854</v>
          </cell>
          <cell r="B1091" t="str">
            <v>GD0</v>
          </cell>
          <cell r="C1091" t="str">
            <v>BJRE7150</v>
          </cell>
          <cell r="D1091">
            <v>3532854</v>
          </cell>
          <cell r="E1091" t="str">
            <v>17-137</v>
          </cell>
          <cell r="F1091" t="str">
            <v>Reprog C</v>
          </cell>
        </row>
        <row r="1092">
          <cell r="A1092" t="str">
            <v>GD0PAMLM501255033.6</v>
          </cell>
          <cell r="B1092" t="str">
            <v>GD0</v>
          </cell>
          <cell r="C1092" t="str">
            <v>PAMLM501</v>
          </cell>
          <cell r="D1092">
            <v>255033.6</v>
          </cell>
          <cell r="E1092" t="str">
            <v/>
          </cell>
          <cell r="F1092" t="str">
            <v>Reprog</v>
          </cell>
        </row>
        <row r="1093">
          <cell r="A1093" t="str">
            <v>GD0PAMLM501-5415.6</v>
          </cell>
          <cell r="B1093" t="str">
            <v>GD0</v>
          </cell>
          <cell r="C1093" t="str">
            <v>PAMLM501</v>
          </cell>
          <cell r="D1093">
            <v>-5415.6</v>
          </cell>
          <cell r="E1093" t="str">
            <v/>
          </cell>
          <cell r="F1093" t="str">
            <v>Reprog</v>
          </cell>
        </row>
        <row r="1094">
          <cell r="A1094" t="str">
            <v>GD0PAMLM501-249618</v>
          </cell>
          <cell r="B1094" t="str">
            <v>GD0</v>
          </cell>
          <cell r="C1094" t="str">
            <v>PAMLM501</v>
          </cell>
          <cell r="D1094">
            <v>-249618</v>
          </cell>
          <cell r="E1094" t="str">
            <v/>
          </cell>
          <cell r="F1094" t="str">
            <v>Reprog</v>
          </cell>
        </row>
        <row r="1095">
          <cell r="A1095" t="str">
            <v>GD0BJGD0100-197000</v>
          </cell>
          <cell r="B1095" t="str">
            <v>GD0</v>
          </cell>
          <cell r="C1095" t="str">
            <v>BJGD0100</v>
          </cell>
          <cell r="D1095">
            <v>-197000</v>
          </cell>
          <cell r="E1095" t="str">
            <v/>
          </cell>
          <cell r="F1095" t="str">
            <v>Error</v>
          </cell>
        </row>
        <row r="1096">
          <cell r="A1096" t="str">
            <v>GD0BJBJ08R3-32673.33</v>
          </cell>
          <cell r="B1096" t="str">
            <v>GD0</v>
          </cell>
          <cell r="C1096" t="str">
            <v>BJBJ08R3</v>
          </cell>
          <cell r="D1096">
            <v>-32673.33</v>
          </cell>
          <cell r="E1096" t="str">
            <v/>
          </cell>
          <cell r="F1096" t="str">
            <v>Carry Fwd to Future Years</v>
          </cell>
        </row>
        <row r="1097">
          <cell r="A1097" t="str">
            <v>GD0BJBJ08R3-24089.42</v>
          </cell>
          <cell r="B1097" t="str">
            <v>GD0</v>
          </cell>
          <cell r="C1097" t="str">
            <v>BJBJ08R3</v>
          </cell>
          <cell r="D1097">
            <v>-24089.42</v>
          </cell>
          <cell r="E1097" t="str">
            <v/>
          </cell>
          <cell r="F1097" t="str">
            <v>Carry Fwd to Future Years</v>
          </cell>
        </row>
        <row r="1098">
          <cell r="A1098" t="str">
            <v>GD0BJBJ08R3-51057.35</v>
          </cell>
          <cell r="B1098" t="str">
            <v>GD0</v>
          </cell>
          <cell r="C1098" t="str">
            <v>BJBJ08R3</v>
          </cell>
          <cell r="D1098">
            <v>-51057.35</v>
          </cell>
          <cell r="E1098" t="str">
            <v/>
          </cell>
          <cell r="F1098" t="str">
            <v>Carry Fwd to Future Years</v>
          </cell>
        </row>
        <row r="1099">
          <cell r="A1099" t="str">
            <v>GF0BA09270752464721.18</v>
          </cell>
          <cell r="B1099" t="str">
            <v>GF0</v>
          </cell>
          <cell r="C1099" t="str">
            <v>BA092707</v>
          </cell>
          <cell r="D1099">
            <v>52464721.18</v>
          </cell>
          <cell r="E1099" t="str">
            <v/>
          </cell>
          <cell r="F1099" t="str">
            <v>Original</v>
          </cell>
        </row>
        <row r="1100">
          <cell r="A1100" t="str">
            <v>GF0BA0927079460223</v>
          </cell>
          <cell r="B1100" t="str">
            <v>GF0</v>
          </cell>
          <cell r="C1100" t="str">
            <v>BA092707</v>
          </cell>
          <cell r="D1100">
            <v>9460223</v>
          </cell>
          <cell r="E1100" t="str">
            <v/>
          </cell>
          <cell r="F1100" t="str">
            <v>Original</v>
          </cell>
        </row>
        <row r="1101">
          <cell r="A1101" t="str">
            <v>GF0BA0927071200000</v>
          </cell>
          <cell r="B1101" t="str">
            <v>GF0</v>
          </cell>
          <cell r="C1101" t="str">
            <v>BA092707</v>
          </cell>
          <cell r="D1101">
            <v>1200000</v>
          </cell>
          <cell r="E1101" t="str">
            <v/>
          </cell>
          <cell r="F1101" t="str">
            <v>Original</v>
          </cell>
        </row>
        <row r="1102">
          <cell r="A1102" t="str">
            <v>GF0BA09270726000</v>
          </cell>
          <cell r="B1102" t="str">
            <v>GF0</v>
          </cell>
          <cell r="C1102" t="str">
            <v>BA092707</v>
          </cell>
          <cell r="D1102">
            <v>26000</v>
          </cell>
          <cell r="E1102" t="str">
            <v/>
          </cell>
          <cell r="F1102" t="str">
            <v>Original</v>
          </cell>
        </row>
        <row r="1103">
          <cell r="A1103" t="str">
            <v>GF0BA0927071823256</v>
          </cell>
          <cell r="B1103" t="str">
            <v>GF0</v>
          </cell>
          <cell r="C1103" t="str">
            <v>BA092707</v>
          </cell>
          <cell r="D1103">
            <v>1823256</v>
          </cell>
          <cell r="E1103" t="str">
            <v/>
          </cell>
          <cell r="F1103" t="str">
            <v>Original</v>
          </cell>
        </row>
        <row r="1104">
          <cell r="A1104" t="str">
            <v>GF0BA0927072961494.07</v>
          </cell>
          <cell r="B1104" t="str">
            <v>GF0</v>
          </cell>
          <cell r="C1104" t="str">
            <v>BA092707</v>
          </cell>
          <cell r="D1104">
            <v>2961494.07</v>
          </cell>
          <cell r="E1104" t="str">
            <v/>
          </cell>
          <cell r="F1104" t="str">
            <v>Original</v>
          </cell>
        </row>
        <row r="1105">
          <cell r="A1105" t="str">
            <v>GF0BA09270710452045</v>
          </cell>
          <cell r="B1105" t="str">
            <v>GF0</v>
          </cell>
          <cell r="C1105" t="str">
            <v>BA092707</v>
          </cell>
          <cell r="D1105">
            <v>10452045</v>
          </cell>
          <cell r="E1105" t="str">
            <v/>
          </cell>
          <cell r="F1105" t="str">
            <v>Original</v>
          </cell>
        </row>
        <row r="1106">
          <cell r="A1106" t="str">
            <v>GF0BA0927077793352.93</v>
          </cell>
          <cell r="B1106" t="str">
            <v>GF0</v>
          </cell>
          <cell r="C1106" t="str">
            <v>BA092707</v>
          </cell>
          <cell r="D1106">
            <v>7793352.93</v>
          </cell>
          <cell r="E1106" t="str">
            <v/>
          </cell>
          <cell r="F1106" t="str">
            <v>Original</v>
          </cell>
        </row>
        <row r="1107">
          <cell r="A1107" t="str">
            <v>GF0BA0927076122188</v>
          </cell>
          <cell r="B1107" t="str">
            <v>GF0</v>
          </cell>
          <cell r="C1107" t="str">
            <v>BA092707</v>
          </cell>
          <cell r="D1107">
            <v>6122188</v>
          </cell>
          <cell r="E1107" t="str">
            <v/>
          </cell>
          <cell r="F1107" t="str">
            <v>Original</v>
          </cell>
        </row>
        <row r="1108">
          <cell r="A1108" t="str">
            <v>GF0BA0927071000</v>
          </cell>
          <cell r="B1108" t="str">
            <v>GF0</v>
          </cell>
          <cell r="C1108" t="str">
            <v>BA092707</v>
          </cell>
          <cell r="D1108">
            <v>1000</v>
          </cell>
          <cell r="E1108" t="str">
            <v/>
          </cell>
          <cell r="F1108" t="str">
            <v>Original</v>
          </cell>
        </row>
        <row r="1109">
          <cell r="A1109" t="str">
            <v>GF0BAGF0COR30000</v>
          </cell>
          <cell r="B1109" t="str">
            <v>GF0</v>
          </cell>
          <cell r="C1109" t="str">
            <v>BAGF0COR</v>
          </cell>
          <cell r="D1109">
            <v>30000</v>
          </cell>
          <cell r="E1109" t="str">
            <v/>
          </cell>
          <cell r="F1109" t="str">
            <v>Original</v>
          </cell>
        </row>
        <row r="1110">
          <cell r="A1110" t="str">
            <v>GF0BAGF0COR768342</v>
          </cell>
          <cell r="B1110" t="str">
            <v>GF0</v>
          </cell>
          <cell r="C1110" t="str">
            <v>BAGF0COR</v>
          </cell>
          <cell r="D1110">
            <v>768342</v>
          </cell>
          <cell r="E1110" t="str">
            <v/>
          </cell>
          <cell r="F1110" t="str">
            <v>Original</v>
          </cell>
        </row>
        <row r="1111">
          <cell r="A1111" t="str">
            <v>GF0BAGF0COR313500</v>
          </cell>
          <cell r="B1111" t="str">
            <v>GF0</v>
          </cell>
          <cell r="C1111" t="str">
            <v>BAGF0COR</v>
          </cell>
          <cell r="D1111">
            <v>313500</v>
          </cell>
          <cell r="E1111" t="str">
            <v/>
          </cell>
          <cell r="F1111" t="str">
            <v>Original</v>
          </cell>
        </row>
        <row r="1112">
          <cell r="A1112" t="str">
            <v>GF0BAGFCORR-153500</v>
          </cell>
          <cell r="B1112" t="str">
            <v>GF0</v>
          </cell>
          <cell r="C1112" t="str">
            <v>BAGFCORR</v>
          </cell>
          <cell r="D1112">
            <v>-153500</v>
          </cell>
          <cell r="E1112" t="str">
            <v/>
          </cell>
          <cell r="F1112" t="str">
            <v>Original</v>
          </cell>
        </row>
        <row r="1113">
          <cell r="A1113" t="str">
            <v>GF0BAGFCORR-798342</v>
          </cell>
          <cell r="B1113" t="str">
            <v>GF0</v>
          </cell>
          <cell r="C1113" t="str">
            <v>BAGFCORR</v>
          </cell>
          <cell r="D1113">
            <v>-798342</v>
          </cell>
          <cell r="E1113" t="str">
            <v/>
          </cell>
          <cell r="F1113" t="str">
            <v>Original</v>
          </cell>
        </row>
        <row r="1114">
          <cell r="A1114" t="str">
            <v>GF0BAGF0CO3153500</v>
          </cell>
          <cell r="B1114" t="str">
            <v>GF0</v>
          </cell>
          <cell r="C1114" t="str">
            <v>BAGF0CO3</v>
          </cell>
          <cell r="D1114">
            <v>153500</v>
          </cell>
          <cell r="E1114" t="str">
            <v/>
          </cell>
          <cell r="F1114" t="str">
            <v>Original</v>
          </cell>
        </row>
        <row r="1115">
          <cell r="A1115" t="str">
            <v>GF0BACORRGF-153500</v>
          </cell>
          <cell r="B1115" t="str">
            <v>GF0</v>
          </cell>
          <cell r="C1115" t="str">
            <v>BACORRGF</v>
          </cell>
          <cell r="D1115">
            <v>-153500</v>
          </cell>
          <cell r="E1115" t="str">
            <v/>
          </cell>
          <cell r="F1115" t="str">
            <v>Original</v>
          </cell>
        </row>
        <row r="1116">
          <cell r="A1116" t="str">
            <v>GF0BA222220-160000</v>
          </cell>
          <cell r="B1116" t="str">
            <v>GF0</v>
          </cell>
          <cell r="C1116" t="str">
            <v>BA222220</v>
          </cell>
          <cell r="D1116">
            <v>-160000</v>
          </cell>
          <cell r="E1116" t="str">
            <v/>
          </cell>
          <cell r="F1116" t="str">
            <v>Original</v>
          </cell>
        </row>
        <row r="1117">
          <cell r="A1117" t="str">
            <v>GF0BA113007-785644.12</v>
          </cell>
          <cell r="B1117" t="str">
            <v>GF0</v>
          </cell>
          <cell r="C1117" t="str">
            <v>BA113007</v>
          </cell>
          <cell r="D1117">
            <v>-785644.12</v>
          </cell>
          <cell r="E1117" t="str">
            <v/>
          </cell>
          <cell r="F1117" t="str">
            <v>Original</v>
          </cell>
        </row>
        <row r="1118">
          <cell r="A1118" t="str">
            <v>GF0BA113007785644.12</v>
          </cell>
          <cell r="B1118" t="str">
            <v>GF0</v>
          </cell>
          <cell r="C1118" t="str">
            <v>BA113007</v>
          </cell>
          <cell r="D1118">
            <v>785644.12</v>
          </cell>
          <cell r="E1118" t="str">
            <v/>
          </cell>
          <cell r="F1118" t="str">
            <v>Original</v>
          </cell>
        </row>
        <row r="1119">
          <cell r="A1119" t="str">
            <v>GF0BA113007-1195877.45</v>
          </cell>
          <cell r="B1119" t="str">
            <v>GF0</v>
          </cell>
          <cell r="C1119" t="str">
            <v>BA113007</v>
          </cell>
          <cell r="D1119">
            <v>-1195877.45</v>
          </cell>
          <cell r="E1119" t="str">
            <v/>
          </cell>
          <cell r="F1119" t="str">
            <v>Original</v>
          </cell>
        </row>
        <row r="1120">
          <cell r="A1120" t="str">
            <v>GF0BA113007445876.45</v>
          </cell>
          <cell r="B1120" t="str">
            <v>GF0</v>
          </cell>
          <cell r="C1120" t="str">
            <v>BA113007</v>
          </cell>
          <cell r="D1120">
            <v>445876.45</v>
          </cell>
          <cell r="E1120" t="str">
            <v/>
          </cell>
          <cell r="F1120" t="str">
            <v>Original</v>
          </cell>
        </row>
        <row r="1121">
          <cell r="A1121" t="str">
            <v>GF0BA113007385708</v>
          </cell>
          <cell r="B1121" t="str">
            <v>GF0</v>
          </cell>
          <cell r="C1121" t="str">
            <v>BA113007</v>
          </cell>
          <cell r="D1121">
            <v>385708</v>
          </cell>
          <cell r="E1121" t="str">
            <v/>
          </cell>
          <cell r="F1121" t="str">
            <v>Original</v>
          </cell>
        </row>
        <row r="1122">
          <cell r="A1122" t="str">
            <v>GF0BA113007-552863</v>
          </cell>
          <cell r="B1122" t="str">
            <v>GF0</v>
          </cell>
          <cell r="C1122" t="str">
            <v>BA113007</v>
          </cell>
          <cell r="D1122">
            <v>-552863</v>
          </cell>
          <cell r="E1122" t="str">
            <v/>
          </cell>
          <cell r="F1122" t="str">
            <v>Original</v>
          </cell>
        </row>
        <row r="1123">
          <cell r="A1123" t="str">
            <v>GF0BA113007552863</v>
          </cell>
          <cell r="B1123" t="str">
            <v>GF0</v>
          </cell>
          <cell r="C1123" t="str">
            <v>BA113007</v>
          </cell>
          <cell r="D1123">
            <v>552863</v>
          </cell>
          <cell r="E1123" t="str">
            <v/>
          </cell>
          <cell r="F1123" t="str">
            <v>Original</v>
          </cell>
        </row>
        <row r="1124">
          <cell r="A1124" t="str">
            <v>GF0BA113007-5700000</v>
          </cell>
          <cell r="B1124" t="str">
            <v>GF0</v>
          </cell>
          <cell r="C1124" t="str">
            <v>BA113007</v>
          </cell>
          <cell r="D1124">
            <v>-5700000</v>
          </cell>
          <cell r="E1124" t="str">
            <v/>
          </cell>
          <cell r="F1124" t="str">
            <v>Original</v>
          </cell>
        </row>
        <row r="1125">
          <cell r="A1125" t="str">
            <v>GF0BA1130072918341</v>
          </cell>
          <cell r="B1125" t="str">
            <v>GF0</v>
          </cell>
          <cell r="C1125" t="str">
            <v>BA113007</v>
          </cell>
          <cell r="D1125">
            <v>2918341</v>
          </cell>
          <cell r="E1125" t="str">
            <v/>
          </cell>
          <cell r="F1125" t="str">
            <v>Original</v>
          </cell>
        </row>
        <row r="1126">
          <cell r="A1126" t="str">
            <v>GF0BA113007-1431563</v>
          </cell>
          <cell r="B1126" t="str">
            <v>GF0</v>
          </cell>
          <cell r="C1126" t="str">
            <v>BA113007</v>
          </cell>
          <cell r="D1126">
            <v>-1431563</v>
          </cell>
          <cell r="E1126" t="str">
            <v/>
          </cell>
          <cell r="F1126" t="str">
            <v>Original</v>
          </cell>
        </row>
        <row r="1127">
          <cell r="A1127" t="str">
            <v>GF0BA113007494656</v>
          </cell>
          <cell r="B1127" t="str">
            <v>GF0</v>
          </cell>
          <cell r="C1127" t="str">
            <v>BA113007</v>
          </cell>
          <cell r="D1127">
            <v>494656</v>
          </cell>
          <cell r="E1127" t="str">
            <v/>
          </cell>
          <cell r="F1127" t="str">
            <v>Original</v>
          </cell>
        </row>
        <row r="1128">
          <cell r="A1128" t="str">
            <v>GF0BA113007252000</v>
          </cell>
          <cell r="B1128" t="str">
            <v>GF0</v>
          </cell>
          <cell r="C1128" t="str">
            <v>BA113007</v>
          </cell>
          <cell r="D1128">
            <v>252000</v>
          </cell>
          <cell r="E1128" t="str">
            <v/>
          </cell>
          <cell r="F1128" t="str">
            <v>Original</v>
          </cell>
        </row>
        <row r="1129">
          <cell r="A1129" t="str">
            <v>GF0BA113007-2244526</v>
          </cell>
          <cell r="B1129" t="str">
            <v>GF0</v>
          </cell>
          <cell r="C1129" t="str">
            <v>BA113007</v>
          </cell>
          <cell r="D1129">
            <v>-2244526</v>
          </cell>
          <cell r="E1129" t="str">
            <v/>
          </cell>
          <cell r="F1129" t="str">
            <v>Original</v>
          </cell>
        </row>
        <row r="1130">
          <cell r="A1130" t="str">
            <v>GF0BA1130073244527</v>
          </cell>
          <cell r="B1130" t="str">
            <v>GF0</v>
          </cell>
          <cell r="C1130" t="str">
            <v>BA113007</v>
          </cell>
          <cell r="D1130">
            <v>3244527</v>
          </cell>
          <cell r="E1130" t="str">
            <v/>
          </cell>
          <cell r="F1130" t="str">
            <v>Original</v>
          </cell>
        </row>
        <row r="1131">
          <cell r="A1131" t="str">
            <v>GF0BA113007-250000</v>
          </cell>
          <cell r="B1131" t="str">
            <v>GF0</v>
          </cell>
          <cell r="C1131" t="str">
            <v>BA113007</v>
          </cell>
          <cell r="D1131">
            <v>-250000</v>
          </cell>
          <cell r="E1131" t="str">
            <v/>
          </cell>
          <cell r="F1131" t="str">
            <v>Original</v>
          </cell>
        </row>
        <row r="1132">
          <cell r="A1132" t="str">
            <v>GF0BA113007-385708</v>
          </cell>
          <cell r="B1132" t="str">
            <v>GF0</v>
          </cell>
          <cell r="C1132" t="str">
            <v>BA113007</v>
          </cell>
          <cell r="D1132">
            <v>-385708</v>
          </cell>
          <cell r="E1132" t="str">
            <v/>
          </cell>
          <cell r="F1132" t="str">
            <v>Original</v>
          </cell>
        </row>
        <row r="1133">
          <cell r="A1133" t="str">
            <v>GF0BA113007-1560950</v>
          </cell>
          <cell r="B1133" t="str">
            <v>GF0</v>
          </cell>
          <cell r="C1133" t="str">
            <v>BA113007</v>
          </cell>
          <cell r="D1133">
            <v>-1560950</v>
          </cell>
          <cell r="E1133" t="str">
            <v/>
          </cell>
          <cell r="F1133" t="str">
            <v>Original</v>
          </cell>
        </row>
        <row r="1134">
          <cell r="A1134" t="str">
            <v>GF0BA113007481659</v>
          </cell>
          <cell r="B1134" t="str">
            <v>GF0</v>
          </cell>
          <cell r="C1134" t="str">
            <v>BA113007</v>
          </cell>
          <cell r="D1134">
            <v>481659</v>
          </cell>
          <cell r="E1134" t="str">
            <v/>
          </cell>
          <cell r="F1134" t="str">
            <v>Original</v>
          </cell>
        </row>
        <row r="1135">
          <cell r="A1135" t="str">
            <v>GF0BA113007220000</v>
          </cell>
          <cell r="B1135" t="str">
            <v>GF0</v>
          </cell>
          <cell r="C1135" t="str">
            <v>BA113007</v>
          </cell>
          <cell r="D1135">
            <v>220000</v>
          </cell>
          <cell r="E1135" t="str">
            <v/>
          </cell>
          <cell r="F1135" t="str">
            <v>Original</v>
          </cell>
        </row>
        <row r="1136">
          <cell r="A1136" t="str">
            <v>GF0BA1130073179857</v>
          </cell>
          <cell r="B1136" t="str">
            <v>GF0</v>
          </cell>
          <cell r="C1136" t="str">
            <v>BA113007</v>
          </cell>
          <cell r="D1136">
            <v>3179857</v>
          </cell>
          <cell r="E1136" t="str">
            <v/>
          </cell>
          <cell r="F1136" t="str">
            <v>Original</v>
          </cell>
        </row>
        <row r="1137">
          <cell r="A1137" t="str">
            <v>GF0BA113007750000</v>
          </cell>
          <cell r="B1137" t="str">
            <v>GF0</v>
          </cell>
          <cell r="C1137" t="str">
            <v>BA113007</v>
          </cell>
          <cell r="D1137">
            <v>750000</v>
          </cell>
          <cell r="E1137" t="str">
            <v/>
          </cell>
          <cell r="F1137" t="str">
            <v>Original</v>
          </cell>
        </row>
        <row r="1138">
          <cell r="A1138" t="str">
            <v>GF0BA113007396000</v>
          </cell>
          <cell r="B1138" t="str">
            <v>GF0</v>
          </cell>
          <cell r="C1138" t="str">
            <v>BA113007</v>
          </cell>
          <cell r="D1138">
            <v>396000</v>
          </cell>
          <cell r="E1138" t="str">
            <v/>
          </cell>
          <cell r="F1138" t="str">
            <v>Original</v>
          </cell>
        </row>
        <row r="1139">
          <cell r="A1139" t="str">
            <v>GF0BJSUPL0712681</v>
          </cell>
          <cell r="B1139" t="str">
            <v>GF0</v>
          </cell>
          <cell r="C1139" t="str">
            <v>BJSUPL07</v>
          </cell>
          <cell r="D1139">
            <v>12681</v>
          </cell>
          <cell r="E1139" t="str">
            <v/>
          </cell>
          <cell r="F1139" t="str">
            <v>Excluded</v>
          </cell>
        </row>
        <row r="1140">
          <cell r="A1140" t="str">
            <v>GF0BJSUPL07187319</v>
          </cell>
          <cell r="B1140" t="str">
            <v>GF0</v>
          </cell>
          <cell r="C1140" t="str">
            <v>BJSUPL07</v>
          </cell>
          <cell r="D1140">
            <v>187319</v>
          </cell>
          <cell r="E1140" t="str">
            <v/>
          </cell>
          <cell r="F1140" t="str">
            <v>Excluded</v>
          </cell>
        </row>
        <row r="1141">
          <cell r="A1141" t="str">
            <v>GF0PA052908-40000</v>
          </cell>
          <cell r="B1141" t="str">
            <v>GF0</v>
          </cell>
          <cell r="C1141" t="str">
            <v>PA052908</v>
          </cell>
          <cell r="D1141">
            <v>-40000</v>
          </cell>
          <cell r="E1141" t="str">
            <v/>
          </cell>
          <cell r="F1141" t="str">
            <v>Excluded</v>
          </cell>
        </row>
        <row r="1142">
          <cell r="A1142" t="str">
            <v>GF0PA05290840000</v>
          </cell>
          <cell r="B1142" t="str">
            <v>GF0</v>
          </cell>
          <cell r="C1142" t="str">
            <v>PA052908</v>
          </cell>
          <cell r="D1142">
            <v>40000</v>
          </cell>
          <cell r="E1142" t="str">
            <v/>
          </cell>
          <cell r="F1142" t="str">
            <v>Excluded</v>
          </cell>
        </row>
        <row r="1143">
          <cell r="A1143" t="str">
            <v>GF0PA052908-4561</v>
          </cell>
          <cell r="B1143" t="str">
            <v>GF0</v>
          </cell>
          <cell r="C1143" t="str">
            <v>PA052908</v>
          </cell>
          <cell r="D1143">
            <v>-4561</v>
          </cell>
          <cell r="E1143" t="str">
            <v/>
          </cell>
          <cell r="F1143" t="str">
            <v>Excluded</v>
          </cell>
        </row>
        <row r="1144">
          <cell r="A1144" t="str">
            <v>GF0PA0529084561</v>
          </cell>
          <cell r="B1144" t="str">
            <v>GF0</v>
          </cell>
          <cell r="C1144" t="str">
            <v>PA052908</v>
          </cell>
          <cell r="D1144">
            <v>4561</v>
          </cell>
          <cell r="E1144" t="str">
            <v/>
          </cell>
          <cell r="F1144" t="str">
            <v>Excluded</v>
          </cell>
        </row>
        <row r="1145">
          <cell r="A1145" t="str">
            <v>GF0PA0529086883</v>
          </cell>
          <cell r="B1145" t="str">
            <v>GF0</v>
          </cell>
          <cell r="C1145" t="str">
            <v>PA052908</v>
          </cell>
          <cell r="D1145">
            <v>6883</v>
          </cell>
          <cell r="E1145" t="str">
            <v/>
          </cell>
          <cell r="F1145" t="str">
            <v>Excluded</v>
          </cell>
        </row>
        <row r="1146">
          <cell r="A1146" t="str">
            <v>GF0PA052908-6883</v>
          </cell>
          <cell r="B1146" t="str">
            <v>GF0</v>
          </cell>
          <cell r="C1146" t="str">
            <v>PA052908</v>
          </cell>
          <cell r="D1146">
            <v>-6883</v>
          </cell>
          <cell r="E1146" t="str">
            <v/>
          </cell>
          <cell r="F1146" t="str">
            <v>Excluded</v>
          </cell>
        </row>
        <row r="1147">
          <cell r="A1147" t="str">
            <v>GF0PA10108010000</v>
          </cell>
          <cell r="B1147" t="str">
            <v>GF0</v>
          </cell>
          <cell r="C1147" t="str">
            <v>PA101080</v>
          </cell>
          <cell r="D1147">
            <v>10000</v>
          </cell>
          <cell r="E1147" t="str">
            <v/>
          </cell>
          <cell r="F1147" t="str">
            <v>Reprog</v>
          </cell>
        </row>
        <row r="1148">
          <cell r="A1148" t="str">
            <v>GF0PA10108098000</v>
          </cell>
          <cell r="B1148" t="str">
            <v>GF0</v>
          </cell>
          <cell r="C1148" t="str">
            <v>PA101080</v>
          </cell>
          <cell r="D1148">
            <v>98000</v>
          </cell>
          <cell r="E1148" t="str">
            <v/>
          </cell>
          <cell r="F1148" t="str">
            <v>Reprog</v>
          </cell>
        </row>
        <row r="1149">
          <cell r="A1149" t="str">
            <v>GF0PA101080-12918</v>
          </cell>
          <cell r="B1149" t="str">
            <v>GF0</v>
          </cell>
          <cell r="C1149" t="str">
            <v>PA101080</v>
          </cell>
          <cell r="D1149">
            <v>-12918</v>
          </cell>
          <cell r="E1149" t="str">
            <v/>
          </cell>
          <cell r="F1149" t="str">
            <v>Reprog</v>
          </cell>
        </row>
        <row r="1150">
          <cell r="A1150" t="str">
            <v>GF0PA101080363847</v>
          </cell>
          <cell r="B1150" t="str">
            <v>GF0</v>
          </cell>
          <cell r="C1150" t="str">
            <v>PA101080</v>
          </cell>
          <cell r="D1150">
            <v>363847</v>
          </cell>
          <cell r="E1150" t="str">
            <v/>
          </cell>
          <cell r="F1150" t="str">
            <v>Reprog</v>
          </cell>
        </row>
        <row r="1151">
          <cell r="A1151" t="str">
            <v>GF0PA101080-12000</v>
          </cell>
          <cell r="B1151" t="str">
            <v>GF0</v>
          </cell>
          <cell r="C1151" t="str">
            <v>PA101080</v>
          </cell>
          <cell r="D1151">
            <v>-12000</v>
          </cell>
          <cell r="E1151" t="str">
            <v/>
          </cell>
          <cell r="F1151" t="str">
            <v>Reprog</v>
          </cell>
        </row>
        <row r="1152">
          <cell r="A1152" t="str">
            <v>GF0PA10108076918</v>
          </cell>
          <cell r="B1152" t="str">
            <v>GF0</v>
          </cell>
          <cell r="C1152" t="str">
            <v>PA101080</v>
          </cell>
          <cell r="D1152">
            <v>76918</v>
          </cell>
          <cell r="E1152" t="str">
            <v/>
          </cell>
          <cell r="F1152" t="str">
            <v>Reprog</v>
          </cell>
        </row>
        <row r="1153">
          <cell r="A1153" t="str">
            <v>GF0PA101080-199307</v>
          </cell>
          <cell r="B1153" t="str">
            <v>GF0</v>
          </cell>
          <cell r="C1153" t="str">
            <v>PA101080</v>
          </cell>
          <cell r="D1153">
            <v>-199307</v>
          </cell>
          <cell r="E1153" t="str">
            <v/>
          </cell>
          <cell r="F1153" t="str">
            <v>Reprog</v>
          </cell>
        </row>
        <row r="1154">
          <cell r="A1154" t="str">
            <v>GF0PA101080189950</v>
          </cell>
          <cell r="B1154" t="str">
            <v>GF0</v>
          </cell>
          <cell r="C1154" t="str">
            <v>PA101080</v>
          </cell>
          <cell r="D1154">
            <v>189950</v>
          </cell>
          <cell r="E1154" t="str">
            <v/>
          </cell>
          <cell r="F1154" t="str">
            <v>Reprog</v>
          </cell>
        </row>
        <row r="1155">
          <cell r="A1155" t="str">
            <v>GF0PA201080-81984</v>
          </cell>
          <cell r="B1155" t="str">
            <v>GF0</v>
          </cell>
          <cell r="C1155" t="str">
            <v>PA201080</v>
          </cell>
          <cell r="D1155">
            <v>-81984</v>
          </cell>
          <cell r="E1155" t="str">
            <v/>
          </cell>
          <cell r="F1155" t="str">
            <v>Excluded</v>
          </cell>
        </row>
        <row r="1156">
          <cell r="A1156" t="str">
            <v>GF0PA201080232940</v>
          </cell>
          <cell r="B1156" t="str">
            <v>GF0</v>
          </cell>
          <cell r="C1156" t="str">
            <v>PA201080</v>
          </cell>
          <cell r="D1156">
            <v>232940</v>
          </cell>
          <cell r="E1156" t="str">
            <v/>
          </cell>
          <cell r="F1156" t="str">
            <v>Excluded</v>
          </cell>
        </row>
        <row r="1157">
          <cell r="A1157" t="str">
            <v>GF0PA201080-103484</v>
          </cell>
          <cell r="B1157" t="str">
            <v>GF0</v>
          </cell>
          <cell r="C1157" t="str">
            <v>PA201080</v>
          </cell>
          <cell r="D1157">
            <v>-103484</v>
          </cell>
          <cell r="E1157" t="str">
            <v/>
          </cell>
          <cell r="F1157" t="str">
            <v>Excluded</v>
          </cell>
        </row>
        <row r="1158">
          <cell r="A1158" t="str">
            <v>GF0PA201080527815</v>
          </cell>
          <cell r="B1158" t="str">
            <v>GF0</v>
          </cell>
          <cell r="C1158" t="str">
            <v>PA201080</v>
          </cell>
          <cell r="D1158">
            <v>527815</v>
          </cell>
          <cell r="E1158" t="str">
            <v/>
          </cell>
          <cell r="F1158" t="str">
            <v>Excluded</v>
          </cell>
        </row>
        <row r="1159">
          <cell r="A1159" t="str">
            <v>GF0PA202080490455</v>
          </cell>
          <cell r="B1159" t="str">
            <v>GF0</v>
          </cell>
          <cell r="C1159" t="str">
            <v>PA202080</v>
          </cell>
          <cell r="D1159">
            <v>490455</v>
          </cell>
          <cell r="E1159" t="str">
            <v/>
          </cell>
          <cell r="F1159" t="str">
            <v>Excluded</v>
          </cell>
        </row>
        <row r="1160">
          <cell r="A1160" t="str">
            <v>GF0PA203080804622</v>
          </cell>
          <cell r="B1160" t="str">
            <v>GF0</v>
          </cell>
          <cell r="C1160" t="str">
            <v>PA203080</v>
          </cell>
          <cell r="D1160">
            <v>804622</v>
          </cell>
          <cell r="E1160" t="str">
            <v/>
          </cell>
          <cell r="F1160" t="str">
            <v>Excluded</v>
          </cell>
        </row>
        <row r="1161">
          <cell r="A1161" t="str">
            <v>GF0PA20308054966</v>
          </cell>
          <cell r="B1161" t="str">
            <v>GF0</v>
          </cell>
          <cell r="C1161" t="str">
            <v>PA203080</v>
          </cell>
          <cell r="D1161">
            <v>54966</v>
          </cell>
          <cell r="E1161" t="str">
            <v/>
          </cell>
          <cell r="F1161" t="str">
            <v>Excluded</v>
          </cell>
        </row>
        <row r="1162">
          <cell r="A1162" t="str">
            <v>GF0PA101080-10000</v>
          </cell>
          <cell r="B1162" t="str">
            <v>GF0</v>
          </cell>
          <cell r="C1162" t="str">
            <v>PA101080</v>
          </cell>
          <cell r="D1162">
            <v>-10000</v>
          </cell>
          <cell r="E1162" t="str">
            <v/>
          </cell>
          <cell r="F1162" t="str">
            <v>Reprog</v>
          </cell>
        </row>
        <row r="1163">
          <cell r="A1163" t="str">
            <v>GF0PA101080-261112</v>
          </cell>
          <cell r="B1163" t="str">
            <v>GF0</v>
          </cell>
          <cell r="C1163" t="str">
            <v>PA101080</v>
          </cell>
          <cell r="D1163">
            <v>-261112</v>
          </cell>
          <cell r="E1163" t="str">
            <v/>
          </cell>
          <cell r="F1163" t="str">
            <v>Reprog</v>
          </cell>
        </row>
        <row r="1164">
          <cell r="A1164" t="str">
            <v>GF0PA101080-187817</v>
          </cell>
          <cell r="B1164" t="str">
            <v>GF0</v>
          </cell>
          <cell r="C1164" t="str">
            <v>PA101080</v>
          </cell>
          <cell r="D1164">
            <v>-187817</v>
          </cell>
          <cell r="E1164" t="str">
            <v/>
          </cell>
          <cell r="F1164" t="str">
            <v>Reprog</v>
          </cell>
        </row>
        <row r="1165">
          <cell r="A1165" t="str">
            <v>GF0PA101080-10561</v>
          </cell>
          <cell r="B1165" t="str">
            <v>GF0</v>
          </cell>
          <cell r="C1165" t="str">
            <v>PA101080</v>
          </cell>
          <cell r="D1165">
            <v>-10561</v>
          </cell>
          <cell r="E1165" t="str">
            <v/>
          </cell>
          <cell r="F1165" t="str">
            <v>Reprog</v>
          </cell>
        </row>
        <row r="1166">
          <cell r="A1166" t="str">
            <v>GF0PA101080-45000</v>
          </cell>
          <cell r="B1166" t="str">
            <v>GF0</v>
          </cell>
          <cell r="C1166" t="str">
            <v>PA101080</v>
          </cell>
          <cell r="D1166">
            <v>-45000</v>
          </cell>
          <cell r="E1166" t="str">
            <v/>
          </cell>
          <cell r="F1166" t="str">
            <v>Reprog</v>
          </cell>
        </row>
        <row r="1167">
          <cell r="A1167" t="str">
            <v>GF0PA201080-575287</v>
          </cell>
          <cell r="B1167" t="str">
            <v>GF0</v>
          </cell>
          <cell r="C1167" t="str">
            <v>PA201080</v>
          </cell>
          <cell r="D1167">
            <v>-575287</v>
          </cell>
          <cell r="E1167" t="str">
            <v/>
          </cell>
          <cell r="F1167" t="str">
            <v>Excluded</v>
          </cell>
        </row>
        <row r="1168">
          <cell r="A1168" t="str">
            <v>GF0PA202080-490455</v>
          </cell>
          <cell r="B1168" t="str">
            <v>GF0</v>
          </cell>
          <cell r="C1168" t="str">
            <v>PA202080</v>
          </cell>
          <cell r="D1168">
            <v>-490455</v>
          </cell>
          <cell r="E1168" t="str">
            <v/>
          </cell>
          <cell r="F1168" t="str">
            <v>Excluded</v>
          </cell>
        </row>
        <row r="1169">
          <cell r="A1169" t="str">
            <v>GF0PA203080-616902</v>
          </cell>
          <cell r="B1169" t="str">
            <v>GF0</v>
          </cell>
          <cell r="C1169" t="str">
            <v>PA203080</v>
          </cell>
          <cell r="D1169">
            <v>-616902</v>
          </cell>
          <cell r="E1169" t="str">
            <v/>
          </cell>
          <cell r="F1169" t="str">
            <v>Excluded</v>
          </cell>
        </row>
        <row r="1170">
          <cell r="A1170" t="str">
            <v>GF0PA203080-242686</v>
          </cell>
          <cell r="B1170" t="str">
            <v>GF0</v>
          </cell>
          <cell r="C1170" t="str">
            <v>PA203080</v>
          </cell>
          <cell r="D1170">
            <v>-242686</v>
          </cell>
          <cell r="E1170" t="str">
            <v/>
          </cell>
          <cell r="F1170" t="str">
            <v>Excluded</v>
          </cell>
        </row>
        <row r="1171">
          <cell r="A1171" t="str">
            <v>GF0PA20408022335</v>
          </cell>
          <cell r="B1171" t="str">
            <v>GF0</v>
          </cell>
          <cell r="C1171" t="str">
            <v>PA204080</v>
          </cell>
          <cell r="D1171">
            <v>22335</v>
          </cell>
          <cell r="E1171" t="str">
            <v/>
          </cell>
          <cell r="F1171" t="str">
            <v>Excluded</v>
          </cell>
        </row>
        <row r="1172">
          <cell r="A1172" t="str">
            <v>GF0PA204080-4000</v>
          </cell>
          <cell r="B1172" t="str">
            <v>GF0</v>
          </cell>
          <cell r="C1172" t="str">
            <v>PA204080</v>
          </cell>
          <cell r="D1172">
            <v>-4000</v>
          </cell>
          <cell r="E1172" t="str">
            <v/>
          </cell>
          <cell r="F1172" t="str">
            <v>Excluded</v>
          </cell>
        </row>
        <row r="1173">
          <cell r="A1173" t="str">
            <v>GF0PA204080485644</v>
          </cell>
          <cell r="B1173" t="str">
            <v>GF0</v>
          </cell>
          <cell r="C1173" t="str">
            <v>PA204080</v>
          </cell>
          <cell r="D1173">
            <v>485644</v>
          </cell>
          <cell r="E1173" t="str">
            <v/>
          </cell>
          <cell r="F1173" t="str">
            <v>Excluded</v>
          </cell>
        </row>
        <row r="1174">
          <cell r="A1174" t="str">
            <v>GF0PA102080220159</v>
          </cell>
          <cell r="B1174" t="str">
            <v>GF0</v>
          </cell>
          <cell r="C1174" t="str">
            <v>PA102080</v>
          </cell>
          <cell r="D1174">
            <v>220159</v>
          </cell>
          <cell r="E1174" t="str">
            <v/>
          </cell>
          <cell r="F1174" t="str">
            <v>Reprog</v>
          </cell>
        </row>
        <row r="1175">
          <cell r="A1175" t="str">
            <v>GF0PA102080180000</v>
          </cell>
          <cell r="B1175" t="str">
            <v>GF0</v>
          </cell>
          <cell r="C1175" t="str">
            <v>PA102080</v>
          </cell>
          <cell r="D1175">
            <v>180000</v>
          </cell>
          <cell r="E1175" t="str">
            <v/>
          </cell>
          <cell r="F1175" t="str">
            <v>Reprog</v>
          </cell>
        </row>
        <row r="1176">
          <cell r="A1176" t="str">
            <v>GF0PA102080-220159</v>
          </cell>
          <cell r="B1176" t="str">
            <v>GF0</v>
          </cell>
          <cell r="C1176" t="str">
            <v>PA102080</v>
          </cell>
          <cell r="D1176">
            <v>-220159</v>
          </cell>
          <cell r="E1176" t="str">
            <v/>
          </cell>
          <cell r="F1176" t="str">
            <v>Reprog</v>
          </cell>
        </row>
        <row r="1177">
          <cell r="A1177" t="str">
            <v>GF0PA102080-180000</v>
          </cell>
          <cell r="B1177" t="str">
            <v>GF0</v>
          </cell>
          <cell r="C1177" t="str">
            <v>PA102080</v>
          </cell>
          <cell r="D1177">
            <v>-180000</v>
          </cell>
          <cell r="E1177" t="str">
            <v/>
          </cell>
          <cell r="F1177" t="str">
            <v>Reprog</v>
          </cell>
        </row>
        <row r="1178">
          <cell r="A1178" t="str">
            <v>GF0PA204080-503979</v>
          </cell>
          <cell r="B1178" t="str">
            <v>GF0</v>
          </cell>
          <cell r="C1178" t="str">
            <v>PA204080</v>
          </cell>
          <cell r="D1178">
            <v>-503979</v>
          </cell>
          <cell r="E1178" t="str">
            <v/>
          </cell>
          <cell r="F1178" t="str">
            <v>Excluded</v>
          </cell>
        </row>
        <row r="1179">
          <cell r="A1179" t="str">
            <v>GF0PA05280815071</v>
          </cell>
          <cell r="B1179" t="str">
            <v>GF0</v>
          </cell>
          <cell r="C1179" t="str">
            <v>PA052808</v>
          </cell>
          <cell r="D1179">
            <v>15071</v>
          </cell>
          <cell r="E1179" t="str">
            <v/>
          </cell>
          <cell r="F1179" t="str">
            <v>Reprog</v>
          </cell>
        </row>
        <row r="1180">
          <cell r="A1180" t="str">
            <v>GF0PA052808-8050</v>
          </cell>
          <cell r="B1180" t="str">
            <v>GF0</v>
          </cell>
          <cell r="C1180" t="str">
            <v>PA052808</v>
          </cell>
          <cell r="D1180">
            <v>-8050</v>
          </cell>
          <cell r="E1180" t="str">
            <v/>
          </cell>
          <cell r="F1180" t="str">
            <v>Reprog</v>
          </cell>
        </row>
        <row r="1181">
          <cell r="A1181" t="str">
            <v>GF0PA05280872733</v>
          </cell>
          <cell r="B1181" t="str">
            <v>GF0</v>
          </cell>
          <cell r="C1181" t="str">
            <v>PA052808</v>
          </cell>
          <cell r="D1181">
            <v>72733</v>
          </cell>
          <cell r="E1181" t="str">
            <v/>
          </cell>
          <cell r="F1181" t="str">
            <v>Reprog</v>
          </cell>
        </row>
        <row r="1182">
          <cell r="A1182" t="str">
            <v>GF0PA052808163707</v>
          </cell>
          <cell r="B1182" t="str">
            <v>GF0</v>
          </cell>
          <cell r="C1182" t="str">
            <v>PA052808</v>
          </cell>
          <cell r="D1182">
            <v>163707</v>
          </cell>
          <cell r="E1182" t="str">
            <v/>
          </cell>
          <cell r="F1182" t="str">
            <v>Reprog</v>
          </cell>
        </row>
        <row r="1183">
          <cell r="A1183" t="str">
            <v>GF0PA052808-57726</v>
          </cell>
          <cell r="B1183" t="str">
            <v>GF0</v>
          </cell>
          <cell r="C1183" t="str">
            <v>PA052808</v>
          </cell>
          <cell r="D1183">
            <v>-57726</v>
          </cell>
          <cell r="E1183" t="str">
            <v/>
          </cell>
          <cell r="F1183" t="str">
            <v>Reprog</v>
          </cell>
        </row>
        <row r="1184">
          <cell r="A1184" t="str">
            <v>GF0PA052808-22028</v>
          </cell>
          <cell r="B1184" t="str">
            <v>GF0</v>
          </cell>
          <cell r="C1184" t="str">
            <v>PA052808</v>
          </cell>
          <cell r="D1184">
            <v>-22028</v>
          </cell>
          <cell r="E1184" t="str">
            <v/>
          </cell>
          <cell r="F1184" t="str">
            <v>Reprog</v>
          </cell>
        </row>
        <row r="1185">
          <cell r="A1185" t="str">
            <v>GF0PA052808-4561</v>
          </cell>
          <cell r="B1185" t="str">
            <v>GF0</v>
          </cell>
          <cell r="C1185" t="str">
            <v>PA052808</v>
          </cell>
          <cell r="D1185">
            <v>-4561</v>
          </cell>
          <cell r="E1185" t="str">
            <v/>
          </cell>
          <cell r="F1185" t="str">
            <v>Reprog</v>
          </cell>
        </row>
        <row r="1186">
          <cell r="A1186" t="str">
            <v>GF0PA052808-159146</v>
          </cell>
          <cell r="B1186" t="str">
            <v>GF0</v>
          </cell>
          <cell r="C1186" t="str">
            <v>PA052808</v>
          </cell>
          <cell r="D1186">
            <v>-159146</v>
          </cell>
          <cell r="E1186" t="str">
            <v/>
          </cell>
          <cell r="F1186" t="str">
            <v>Reprog</v>
          </cell>
        </row>
        <row r="1187">
          <cell r="A1187" t="str">
            <v>GF0PA103080-220000</v>
          </cell>
          <cell r="B1187" t="str">
            <v>GF0</v>
          </cell>
          <cell r="C1187" t="str">
            <v>PA103080</v>
          </cell>
          <cell r="D1187">
            <v>-220000</v>
          </cell>
          <cell r="E1187" t="str">
            <v/>
          </cell>
          <cell r="F1187" t="str">
            <v>Reprog</v>
          </cell>
        </row>
        <row r="1188">
          <cell r="A1188" t="str">
            <v>GF0PA103080220000</v>
          </cell>
          <cell r="B1188" t="str">
            <v>GF0</v>
          </cell>
          <cell r="C1188" t="str">
            <v>PA103080</v>
          </cell>
          <cell r="D1188">
            <v>220000</v>
          </cell>
          <cell r="E1188" t="str">
            <v/>
          </cell>
          <cell r="F1188" t="str">
            <v>Reprog</v>
          </cell>
        </row>
        <row r="1189">
          <cell r="A1189" t="str">
            <v>GF0PA103080107758</v>
          </cell>
          <cell r="B1189" t="str">
            <v>GF0</v>
          </cell>
          <cell r="C1189" t="str">
            <v>PA103080</v>
          </cell>
          <cell r="D1189">
            <v>107758</v>
          </cell>
          <cell r="E1189" t="str">
            <v/>
          </cell>
          <cell r="F1189" t="str">
            <v>Reprog</v>
          </cell>
        </row>
        <row r="1190">
          <cell r="A1190" t="str">
            <v>GF0PA103080-306382</v>
          </cell>
          <cell r="B1190" t="str">
            <v>GF0</v>
          </cell>
          <cell r="C1190" t="str">
            <v>PA103080</v>
          </cell>
          <cell r="D1190">
            <v>-306382</v>
          </cell>
          <cell r="E1190" t="str">
            <v/>
          </cell>
          <cell r="F1190" t="str">
            <v>Reprog</v>
          </cell>
        </row>
        <row r="1191">
          <cell r="A1191" t="str">
            <v>GF0PA103080198624</v>
          </cell>
          <cell r="B1191" t="str">
            <v>GF0</v>
          </cell>
          <cell r="C1191" t="str">
            <v>PA103080</v>
          </cell>
          <cell r="D1191">
            <v>198624</v>
          </cell>
          <cell r="E1191" t="str">
            <v/>
          </cell>
          <cell r="F1191" t="str">
            <v>Reprog</v>
          </cell>
        </row>
        <row r="1192">
          <cell r="A1192" t="str">
            <v>GF0PA205080-500000</v>
          </cell>
          <cell r="B1192" t="str">
            <v>GF0</v>
          </cell>
          <cell r="C1192" t="str">
            <v>PA205080</v>
          </cell>
          <cell r="D1192">
            <v>-500000</v>
          </cell>
          <cell r="E1192" t="str">
            <v/>
          </cell>
          <cell r="F1192" t="str">
            <v>Excluded</v>
          </cell>
        </row>
        <row r="1193">
          <cell r="A1193" t="str">
            <v>GF0PA205080-344734</v>
          </cell>
          <cell r="B1193" t="str">
            <v>GF0</v>
          </cell>
          <cell r="C1193" t="str">
            <v>PA205080</v>
          </cell>
          <cell r="D1193">
            <v>-344734</v>
          </cell>
          <cell r="E1193" t="str">
            <v/>
          </cell>
          <cell r="F1193" t="str">
            <v>Excluded</v>
          </cell>
        </row>
        <row r="1194">
          <cell r="A1194" t="str">
            <v>GF0PA205080844734</v>
          </cell>
          <cell r="B1194" t="str">
            <v>GF0</v>
          </cell>
          <cell r="C1194" t="str">
            <v>PA205080</v>
          </cell>
          <cell r="D1194">
            <v>844734</v>
          </cell>
          <cell r="E1194" t="str">
            <v/>
          </cell>
          <cell r="F1194" t="str">
            <v>Excluded</v>
          </cell>
        </row>
        <row r="1195">
          <cell r="A1195" t="str">
            <v>GF0PA062408-28000</v>
          </cell>
          <cell r="B1195" t="str">
            <v>GF0</v>
          </cell>
          <cell r="C1195" t="str">
            <v>PA062408</v>
          </cell>
          <cell r="D1195">
            <v>-28000</v>
          </cell>
          <cell r="E1195" t="str">
            <v/>
          </cell>
          <cell r="F1195" t="str">
            <v>Excluded</v>
          </cell>
        </row>
        <row r="1196">
          <cell r="A1196" t="str">
            <v>GF0PA06240828000</v>
          </cell>
          <cell r="B1196" t="str">
            <v>GF0</v>
          </cell>
          <cell r="C1196" t="str">
            <v>PA062408</v>
          </cell>
          <cell r="D1196">
            <v>28000</v>
          </cell>
          <cell r="E1196" t="str">
            <v/>
          </cell>
          <cell r="F1196" t="str">
            <v>Excluded</v>
          </cell>
        </row>
        <row r="1197">
          <cell r="A1197" t="str">
            <v>GF0PA206080357650</v>
          </cell>
          <cell r="B1197" t="str">
            <v>GF0</v>
          </cell>
          <cell r="C1197" t="str">
            <v>PA206080</v>
          </cell>
          <cell r="D1197">
            <v>357650</v>
          </cell>
          <cell r="E1197" t="str">
            <v/>
          </cell>
          <cell r="F1197" t="str">
            <v>Excluded</v>
          </cell>
        </row>
        <row r="1198">
          <cell r="A1198" t="str">
            <v>GF0PA206080-90650</v>
          </cell>
          <cell r="B1198" t="str">
            <v>GF0</v>
          </cell>
          <cell r="C1198" t="str">
            <v>PA206080</v>
          </cell>
          <cell r="D1198">
            <v>-90650</v>
          </cell>
          <cell r="E1198" t="str">
            <v/>
          </cell>
          <cell r="F1198" t="str">
            <v>Excluded</v>
          </cell>
        </row>
        <row r="1199">
          <cell r="A1199" t="str">
            <v>GF0PA206080103000</v>
          </cell>
          <cell r="B1199" t="str">
            <v>GF0</v>
          </cell>
          <cell r="C1199" t="str">
            <v>PA206080</v>
          </cell>
          <cell r="D1199">
            <v>103000</v>
          </cell>
          <cell r="E1199" t="str">
            <v/>
          </cell>
          <cell r="F1199" t="str">
            <v>Excluded</v>
          </cell>
        </row>
        <row r="1200">
          <cell r="A1200" t="str">
            <v>GF0PA10408073656</v>
          </cell>
          <cell r="B1200" t="str">
            <v>GF0</v>
          </cell>
          <cell r="C1200" t="str">
            <v>PA104080</v>
          </cell>
          <cell r="D1200">
            <v>73656</v>
          </cell>
          <cell r="E1200" t="str">
            <v/>
          </cell>
          <cell r="F1200" t="str">
            <v>Reprog</v>
          </cell>
        </row>
        <row r="1201">
          <cell r="A1201" t="str">
            <v>GF0PA1040804300</v>
          </cell>
          <cell r="B1201" t="str">
            <v>GF0</v>
          </cell>
          <cell r="C1201" t="str">
            <v>PA104080</v>
          </cell>
          <cell r="D1201">
            <v>4300</v>
          </cell>
          <cell r="E1201" t="str">
            <v/>
          </cell>
          <cell r="F1201" t="str">
            <v>Reprog</v>
          </cell>
        </row>
        <row r="1202">
          <cell r="A1202" t="str">
            <v>GF0PA104080-2500</v>
          </cell>
          <cell r="B1202" t="str">
            <v>GF0</v>
          </cell>
          <cell r="C1202" t="str">
            <v>PA104080</v>
          </cell>
          <cell r="D1202">
            <v>-2500</v>
          </cell>
          <cell r="E1202" t="str">
            <v/>
          </cell>
          <cell r="F1202" t="str">
            <v>Reprog</v>
          </cell>
        </row>
        <row r="1203">
          <cell r="A1203" t="str">
            <v>GF0PA10408053619</v>
          </cell>
          <cell r="B1203" t="str">
            <v>GF0</v>
          </cell>
          <cell r="C1203" t="str">
            <v>PA104080</v>
          </cell>
          <cell r="D1203">
            <v>53619</v>
          </cell>
          <cell r="E1203" t="str">
            <v/>
          </cell>
          <cell r="F1203" t="str">
            <v>Reprog</v>
          </cell>
        </row>
        <row r="1204">
          <cell r="A1204" t="str">
            <v>GF0PA104080-73656</v>
          </cell>
          <cell r="B1204" t="str">
            <v>GF0</v>
          </cell>
          <cell r="C1204" t="str">
            <v>PA104080</v>
          </cell>
          <cell r="D1204">
            <v>-73656</v>
          </cell>
          <cell r="E1204" t="str">
            <v/>
          </cell>
          <cell r="F1204" t="str">
            <v>Reprog</v>
          </cell>
        </row>
        <row r="1205">
          <cell r="A1205" t="str">
            <v>GF0PA104080-36000</v>
          </cell>
          <cell r="B1205" t="str">
            <v>GF0</v>
          </cell>
          <cell r="C1205" t="str">
            <v>PA104080</v>
          </cell>
          <cell r="D1205">
            <v>-36000</v>
          </cell>
          <cell r="E1205" t="str">
            <v/>
          </cell>
          <cell r="F1205" t="str">
            <v>Reprog</v>
          </cell>
        </row>
        <row r="1206">
          <cell r="A1206" t="str">
            <v>GF0PA104080-19419</v>
          </cell>
          <cell r="B1206" t="str">
            <v>GF0</v>
          </cell>
          <cell r="C1206" t="str">
            <v>PA104080</v>
          </cell>
          <cell r="D1206">
            <v>-19419</v>
          </cell>
          <cell r="E1206" t="str">
            <v/>
          </cell>
          <cell r="F1206" t="str">
            <v>Reprog</v>
          </cell>
        </row>
        <row r="1207">
          <cell r="A1207" t="str">
            <v>GF0PA206080-350000</v>
          </cell>
          <cell r="B1207" t="str">
            <v>GF0</v>
          </cell>
          <cell r="C1207" t="str">
            <v>PA206080</v>
          </cell>
          <cell r="D1207">
            <v>-350000</v>
          </cell>
          <cell r="E1207" t="str">
            <v/>
          </cell>
          <cell r="F1207" t="str">
            <v>Excluded</v>
          </cell>
        </row>
        <row r="1208">
          <cell r="A1208" t="str">
            <v>GF0PA206080-20000</v>
          </cell>
          <cell r="B1208" t="str">
            <v>GF0</v>
          </cell>
          <cell r="C1208" t="str">
            <v>PA206080</v>
          </cell>
          <cell r="D1208">
            <v>-20000</v>
          </cell>
          <cell r="E1208" t="str">
            <v/>
          </cell>
          <cell r="F1208" t="str">
            <v>Excluded</v>
          </cell>
        </row>
        <row r="1209">
          <cell r="A1209" t="str">
            <v>GF0PA07280832887</v>
          </cell>
          <cell r="B1209" t="str">
            <v>GF0</v>
          </cell>
          <cell r="C1209" t="str">
            <v>PA072808</v>
          </cell>
          <cell r="D1209">
            <v>32887</v>
          </cell>
          <cell r="E1209" t="str">
            <v/>
          </cell>
          <cell r="F1209" t="str">
            <v>Excluded</v>
          </cell>
        </row>
        <row r="1210">
          <cell r="A1210" t="str">
            <v>GF0PA073008600000</v>
          </cell>
          <cell r="B1210" t="str">
            <v>GF0</v>
          </cell>
          <cell r="C1210" t="str">
            <v>PA073008</v>
          </cell>
          <cell r="D1210">
            <v>600000</v>
          </cell>
          <cell r="E1210" t="str">
            <v/>
          </cell>
          <cell r="F1210" t="str">
            <v>Reprog</v>
          </cell>
        </row>
        <row r="1211">
          <cell r="A1211" t="str">
            <v>GF0PA07300892000</v>
          </cell>
          <cell r="B1211" t="str">
            <v>GF0</v>
          </cell>
          <cell r="C1211" t="str">
            <v>PA073008</v>
          </cell>
          <cell r="D1211">
            <v>92000</v>
          </cell>
          <cell r="E1211" t="str">
            <v/>
          </cell>
          <cell r="F1211" t="str">
            <v>Reprog</v>
          </cell>
        </row>
        <row r="1212">
          <cell r="A1212" t="str">
            <v>GF0PA105080-2109</v>
          </cell>
          <cell r="B1212" t="str">
            <v>GF0</v>
          </cell>
          <cell r="C1212" t="str">
            <v>PA105080</v>
          </cell>
          <cell r="D1212">
            <v>-2109</v>
          </cell>
          <cell r="E1212" t="str">
            <v/>
          </cell>
          <cell r="F1212" t="str">
            <v>Reprog</v>
          </cell>
        </row>
        <row r="1213">
          <cell r="A1213" t="str">
            <v>GF0PA105080216109</v>
          </cell>
          <cell r="B1213" t="str">
            <v>GF0</v>
          </cell>
          <cell r="C1213" t="str">
            <v>PA105080</v>
          </cell>
          <cell r="D1213">
            <v>216109</v>
          </cell>
          <cell r="E1213" t="str">
            <v/>
          </cell>
          <cell r="F1213" t="str">
            <v>Reprog</v>
          </cell>
        </row>
        <row r="1214">
          <cell r="A1214" t="str">
            <v>GF0PA10508018847</v>
          </cell>
          <cell r="B1214" t="str">
            <v>GF0</v>
          </cell>
          <cell r="C1214" t="str">
            <v>PA105080</v>
          </cell>
          <cell r="D1214">
            <v>18847</v>
          </cell>
          <cell r="E1214" t="str">
            <v/>
          </cell>
          <cell r="F1214" t="str">
            <v>Reprog</v>
          </cell>
        </row>
        <row r="1215">
          <cell r="A1215" t="str">
            <v>GF0PA105080-11637</v>
          </cell>
          <cell r="B1215" t="str">
            <v>GF0</v>
          </cell>
          <cell r="C1215" t="str">
            <v>PA105080</v>
          </cell>
          <cell r="D1215">
            <v>-11637</v>
          </cell>
          <cell r="E1215" t="str">
            <v/>
          </cell>
          <cell r="F1215" t="str">
            <v>Reprog</v>
          </cell>
        </row>
        <row r="1216">
          <cell r="A1216" t="str">
            <v>GF0PA1050802366</v>
          </cell>
          <cell r="B1216" t="str">
            <v>GF0</v>
          </cell>
          <cell r="C1216" t="str">
            <v>PA105080</v>
          </cell>
          <cell r="D1216">
            <v>2366</v>
          </cell>
          <cell r="E1216" t="str">
            <v/>
          </cell>
          <cell r="F1216" t="str">
            <v>Reprog</v>
          </cell>
        </row>
        <row r="1217">
          <cell r="A1217" t="str">
            <v>GF0PA072808-16000</v>
          </cell>
          <cell r="B1217" t="str">
            <v>GF0</v>
          </cell>
          <cell r="C1217" t="str">
            <v>PA072808</v>
          </cell>
          <cell r="D1217">
            <v>-16000</v>
          </cell>
          <cell r="E1217" t="str">
            <v/>
          </cell>
          <cell r="F1217" t="str">
            <v>Excluded</v>
          </cell>
        </row>
        <row r="1218">
          <cell r="A1218" t="str">
            <v>GF0PA072808-16887</v>
          </cell>
          <cell r="B1218" t="str">
            <v>GF0</v>
          </cell>
          <cell r="C1218" t="str">
            <v>PA072808</v>
          </cell>
          <cell r="D1218">
            <v>-16887</v>
          </cell>
          <cell r="E1218" t="str">
            <v/>
          </cell>
          <cell r="F1218" t="str">
            <v>Excluded</v>
          </cell>
        </row>
        <row r="1219">
          <cell r="A1219" t="str">
            <v>GF0PA073008-600000</v>
          </cell>
          <cell r="B1219" t="str">
            <v>GF0</v>
          </cell>
          <cell r="C1219" t="str">
            <v>PA073008</v>
          </cell>
          <cell r="D1219">
            <v>-600000</v>
          </cell>
          <cell r="E1219" t="str">
            <v/>
          </cell>
          <cell r="F1219" t="str">
            <v>Reprog</v>
          </cell>
        </row>
        <row r="1220">
          <cell r="A1220" t="str">
            <v>GF0PA073008-92000</v>
          </cell>
          <cell r="B1220" t="str">
            <v>GF0</v>
          </cell>
          <cell r="C1220" t="str">
            <v>PA073008</v>
          </cell>
          <cell r="D1220">
            <v>-92000</v>
          </cell>
          <cell r="E1220" t="str">
            <v/>
          </cell>
          <cell r="F1220" t="str">
            <v>Reprog</v>
          </cell>
        </row>
        <row r="1221">
          <cell r="A1221" t="str">
            <v>GF0PA105080-214000</v>
          </cell>
          <cell r="B1221" t="str">
            <v>GF0</v>
          </cell>
          <cell r="C1221" t="str">
            <v>PA105080</v>
          </cell>
          <cell r="D1221">
            <v>-214000</v>
          </cell>
          <cell r="E1221" t="str">
            <v/>
          </cell>
          <cell r="F1221" t="str">
            <v>Reprog</v>
          </cell>
        </row>
        <row r="1222">
          <cell r="A1222" t="str">
            <v>GF0PA105080-9576</v>
          </cell>
          <cell r="B1222" t="str">
            <v>GF0</v>
          </cell>
          <cell r="C1222" t="str">
            <v>PA105080</v>
          </cell>
          <cell r="D1222">
            <v>-9576</v>
          </cell>
          <cell r="E1222" t="str">
            <v/>
          </cell>
          <cell r="F1222" t="str">
            <v>Reprog</v>
          </cell>
        </row>
        <row r="1223">
          <cell r="A1223" t="str">
            <v>GF0PA1060801646370</v>
          </cell>
          <cell r="B1223" t="str">
            <v>GF0</v>
          </cell>
          <cell r="C1223" t="str">
            <v>PA106080</v>
          </cell>
          <cell r="D1223">
            <v>1646370</v>
          </cell>
          <cell r="E1223" t="str">
            <v>17-128</v>
          </cell>
          <cell r="F1223" t="str">
            <v>Reprog C</v>
          </cell>
        </row>
        <row r="1224">
          <cell r="A1224" t="str">
            <v>GF0PA106080-552863</v>
          </cell>
          <cell r="B1224" t="str">
            <v>GF0</v>
          </cell>
          <cell r="C1224" t="str">
            <v>PA106080</v>
          </cell>
          <cell r="D1224">
            <v>-552863</v>
          </cell>
          <cell r="E1224" t="str">
            <v>17-128</v>
          </cell>
          <cell r="F1224" t="str">
            <v>Reprog C</v>
          </cell>
        </row>
        <row r="1225">
          <cell r="A1225" t="str">
            <v>GF0PA106080-1093507</v>
          </cell>
          <cell r="B1225" t="str">
            <v>GF0</v>
          </cell>
          <cell r="C1225" t="str">
            <v>PA106080</v>
          </cell>
          <cell r="D1225">
            <v>-1093507</v>
          </cell>
          <cell r="E1225" t="str">
            <v>17-128</v>
          </cell>
          <cell r="F1225" t="str">
            <v>Reprog C</v>
          </cell>
        </row>
        <row r="1226">
          <cell r="A1226" t="str">
            <v>GF0PA081408-2000</v>
          </cell>
          <cell r="B1226" t="str">
            <v>GF0</v>
          </cell>
          <cell r="C1226" t="str">
            <v>PA081408</v>
          </cell>
          <cell r="D1226">
            <v>-2000</v>
          </cell>
          <cell r="E1226" t="str">
            <v/>
          </cell>
          <cell r="F1226" t="str">
            <v>Excluded</v>
          </cell>
        </row>
        <row r="1227">
          <cell r="A1227" t="str">
            <v>GF0PA08140816936</v>
          </cell>
          <cell r="B1227" t="str">
            <v>GF0</v>
          </cell>
          <cell r="C1227" t="str">
            <v>PA081408</v>
          </cell>
          <cell r="D1227">
            <v>16936</v>
          </cell>
          <cell r="E1227" t="str">
            <v/>
          </cell>
          <cell r="F1227" t="str">
            <v>Excluded</v>
          </cell>
        </row>
        <row r="1228">
          <cell r="A1228" t="str">
            <v>GF0PA108080155000</v>
          </cell>
          <cell r="B1228" t="str">
            <v>GF0</v>
          </cell>
          <cell r="C1228" t="str">
            <v>PA108080</v>
          </cell>
          <cell r="D1228">
            <v>155000</v>
          </cell>
          <cell r="E1228" t="str">
            <v/>
          </cell>
          <cell r="F1228" t="str">
            <v>Reprog</v>
          </cell>
        </row>
        <row r="1229">
          <cell r="A1229" t="str">
            <v>GF0PA108080-46948</v>
          </cell>
          <cell r="B1229" t="str">
            <v>GF0</v>
          </cell>
          <cell r="C1229" t="str">
            <v>PA108080</v>
          </cell>
          <cell r="D1229">
            <v>-46948</v>
          </cell>
          <cell r="E1229" t="str">
            <v/>
          </cell>
          <cell r="F1229" t="str">
            <v>Reprog</v>
          </cell>
        </row>
        <row r="1230">
          <cell r="A1230" t="str">
            <v>GF0PA108080303948</v>
          </cell>
          <cell r="B1230" t="str">
            <v>GF0</v>
          </cell>
          <cell r="C1230" t="str">
            <v>PA108080</v>
          </cell>
          <cell r="D1230">
            <v>303948</v>
          </cell>
          <cell r="E1230" t="str">
            <v/>
          </cell>
          <cell r="F1230" t="str">
            <v>Reprog</v>
          </cell>
        </row>
        <row r="1231">
          <cell r="A1231" t="str">
            <v>GF0PA10808066764</v>
          </cell>
          <cell r="B1231" t="str">
            <v>GF0</v>
          </cell>
          <cell r="C1231" t="str">
            <v>PA108080</v>
          </cell>
          <cell r="D1231">
            <v>66764</v>
          </cell>
          <cell r="E1231" t="str">
            <v/>
          </cell>
          <cell r="F1231" t="str">
            <v>Reprog</v>
          </cell>
        </row>
        <row r="1232">
          <cell r="A1232" t="str">
            <v>GF0PA10808017000</v>
          </cell>
          <cell r="B1232" t="str">
            <v>GF0</v>
          </cell>
          <cell r="C1232" t="str">
            <v>PA108080</v>
          </cell>
          <cell r="D1232">
            <v>17000</v>
          </cell>
          <cell r="E1232" t="str">
            <v/>
          </cell>
          <cell r="F1232" t="str">
            <v>Reprog</v>
          </cell>
        </row>
        <row r="1233">
          <cell r="A1233" t="str">
            <v>GF0PA108080-4000</v>
          </cell>
          <cell r="B1233" t="str">
            <v>GF0</v>
          </cell>
          <cell r="C1233" t="str">
            <v>PA108080</v>
          </cell>
          <cell r="D1233">
            <v>-4000</v>
          </cell>
          <cell r="E1233" t="str">
            <v/>
          </cell>
          <cell r="F1233" t="str">
            <v>Reprog</v>
          </cell>
        </row>
        <row r="1234">
          <cell r="A1234" t="str">
            <v>GF0PA208080-130200</v>
          </cell>
          <cell r="B1234" t="str">
            <v>GF0</v>
          </cell>
          <cell r="C1234" t="str">
            <v>PA208080</v>
          </cell>
          <cell r="D1234">
            <v>-130200</v>
          </cell>
          <cell r="E1234" t="str">
            <v/>
          </cell>
          <cell r="F1234" t="str">
            <v>Excluded</v>
          </cell>
        </row>
        <row r="1235">
          <cell r="A1235" t="str">
            <v>GF0PA208080206200</v>
          </cell>
          <cell r="B1235" t="str">
            <v>GF0</v>
          </cell>
          <cell r="C1235" t="str">
            <v>PA208080</v>
          </cell>
          <cell r="D1235">
            <v>206200</v>
          </cell>
          <cell r="E1235" t="str">
            <v/>
          </cell>
          <cell r="F1235" t="str">
            <v>Excluded</v>
          </cell>
        </row>
        <row r="1236">
          <cell r="A1236" t="str">
            <v>GF0PA209080-185000</v>
          </cell>
          <cell r="B1236" t="str">
            <v>GF0</v>
          </cell>
          <cell r="C1236" t="str">
            <v>PA209080</v>
          </cell>
          <cell r="D1236">
            <v>-185000</v>
          </cell>
          <cell r="E1236" t="str">
            <v/>
          </cell>
          <cell r="F1236" t="str">
            <v>Excluded</v>
          </cell>
        </row>
        <row r="1237">
          <cell r="A1237" t="str">
            <v>GF0PA209080185000</v>
          </cell>
          <cell r="B1237" t="str">
            <v>GF0</v>
          </cell>
          <cell r="C1237" t="str">
            <v>PA209080</v>
          </cell>
          <cell r="D1237">
            <v>185000</v>
          </cell>
          <cell r="E1237" t="str">
            <v/>
          </cell>
          <cell r="F1237" t="str">
            <v>Excluded</v>
          </cell>
        </row>
        <row r="1238">
          <cell r="A1238" t="str">
            <v>GF0PA081408-14936</v>
          </cell>
          <cell r="B1238" t="str">
            <v>GF0</v>
          </cell>
          <cell r="C1238" t="str">
            <v>PA081408</v>
          </cell>
          <cell r="D1238">
            <v>-14936</v>
          </cell>
          <cell r="E1238" t="str">
            <v/>
          </cell>
          <cell r="F1238" t="str">
            <v>Excluded</v>
          </cell>
        </row>
        <row r="1239">
          <cell r="A1239" t="str">
            <v>GF0PA108080-155000</v>
          </cell>
          <cell r="B1239" t="str">
            <v>GF0</v>
          </cell>
          <cell r="C1239" t="str">
            <v>PA108080</v>
          </cell>
          <cell r="D1239">
            <v>-155000</v>
          </cell>
          <cell r="E1239" t="str">
            <v/>
          </cell>
          <cell r="F1239" t="str">
            <v>Reprog</v>
          </cell>
        </row>
        <row r="1240">
          <cell r="A1240" t="str">
            <v>GF0PA108080-257000</v>
          </cell>
          <cell r="B1240" t="str">
            <v>GF0</v>
          </cell>
          <cell r="C1240" t="str">
            <v>PA108080</v>
          </cell>
          <cell r="D1240">
            <v>-257000</v>
          </cell>
          <cell r="E1240" t="str">
            <v/>
          </cell>
          <cell r="F1240" t="str">
            <v>Reprog</v>
          </cell>
        </row>
        <row r="1241">
          <cell r="A1241" t="str">
            <v>GF0PA108080-79764</v>
          </cell>
          <cell r="B1241" t="str">
            <v>GF0</v>
          </cell>
          <cell r="C1241" t="str">
            <v>PA108080</v>
          </cell>
          <cell r="D1241">
            <v>-79764</v>
          </cell>
          <cell r="E1241" t="str">
            <v/>
          </cell>
          <cell r="F1241" t="str">
            <v>Reprog</v>
          </cell>
        </row>
        <row r="1242">
          <cell r="A1242" t="str">
            <v>GF0PA208080-76000</v>
          </cell>
          <cell r="B1242" t="str">
            <v>GF0</v>
          </cell>
          <cell r="C1242" t="str">
            <v>PA208080</v>
          </cell>
          <cell r="D1242">
            <v>-76000</v>
          </cell>
          <cell r="E1242" t="str">
            <v/>
          </cell>
          <cell r="F1242" t="str">
            <v>Excluded</v>
          </cell>
        </row>
        <row r="1243">
          <cell r="A1243" t="str">
            <v>GF0PA1100801000</v>
          </cell>
          <cell r="B1243" t="str">
            <v>GF0</v>
          </cell>
          <cell r="C1243" t="str">
            <v>PA110080</v>
          </cell>
          <cell r="D1243">
            <v>1000</v>
          </cell>
          <cell r="E1243" t="str">
            <v/>
          </cell>
          <cell r="F1243" t="str">
            <v>Reprog</v>
          </cell>
        </row>
        <row r="1244">
          <cell r="A1244" t="str">
            <v>GF0PA110080-1000</v>
          </cell>
          <cell r="B1244" t="str">
            <v>GF0</v>
          </cell>
          <cell r="C1244" t="str">
            <v>PA110080</v>
          </cell>
          <cell r="D1244">
            <v>-1000</v>
          </cell>
          <cell r="E1244" t="str">
            <v/>
          </cell>
          <cell r="F1244" t="str">
            <v>Reprog</v>
          </cell>
        </row>
        <row r="1245">
          <cell r="A1245" t="str">
            <v>GF0PA11008036600</v>
          </cell>
          <cell r="B1245" t="str">
            <v>GF0</v>
          </cell>
          <cell r="C1245" t="str">
            <v>PA110080</v>
          </cell>
          <cell r="D1245">
            <v>36600</v>
          </cell>
          <cell r="E1245" t="str">
            <v/>
          </cell>
          <cell r="F1245" t="str">
            <v>Reprog</v>
          </cell>
        </row>
        <row r="1246">
          <cell r="A1246" t="str">
            <v>GF0PA110080-36600</v>
          </cell>
          <cell r="B1246" t="str">
            <v>GF0</v>
          </cell>
          <cell r="C1246" t="str">
            <v>PA110080</v>
          </cell>
          <cell r="D1246">
            <v>-36600</v>
          </cell>
          <cell r="E1246" t="str">
            <v/>
          </cell>
          <cell r="F1246" t="str">
            <v>Reprog</v>
          </cell>
        </row>
        <row r="1247">
          <cell r="A1247" t="str">
            <v>GF0PA110080-138349</v>
          </cell>
          <cell r="B1247" t="str">
            <v>GF0</v>
          </cell>
          <cell r="C1247" t="str">
            <v>PA110080</v>
          </cell>
          <cell r="D1247">
            <v>-138349</v>
          </cell>
          <cell r="E1247" t="str">
            <v/>
          </cell>
          <cell r="F1247" t="str">
            <v>Reprog</v>
          </cell>
        </row>
        <row r="1248">
          <cell r="A1248" t="str">
            <v>GF0PA1100801432342</v>
          </cell>
          <cell r="B1248" t="str">
            <v>GF0</v>
          </cell>
          <cell r="C1248" t="str">
            <v>PA110080</v>
          </cell>
          <cell r="D1248">
            <v>1432342</v>
          </cell>
          <cell r="E1248" t="str">
            <v/>
          </cell>
          <cell r="F1248" t="str">
            <v>Reprog</v>
          </cell>
        </row>
        <row r="1249">
          <cell r="A1249" t="str">
            <v>GF0PA2100803467021</v>
          </cell>
          <cell r="B1249" t="str">
            <v>GF0</v>
          </cell>
          <cell r="C1249" t="str">
            <v>PA210080</v>
          </cell>
          <cell r="D1249">
            <v>3467021</v>
          </cell>
          <cell r="E1249" t="str">
            <v/>
          </cell>
          <cell r="F1249" t="str">
            <v>Excluded</v>
          </cell>
        </row>
        <row r="1250">
          <cell r="A1250" t="str">
            <v>GF0PA110080-1293993</v>
          </cell>
          <cell r="B1250" t="str">
            <v>GF0</v>
          </cell>
          <cell r="C1250" t="str">
            <v>PA110080</v>
          </cell>
          <cell r="D1250">
            <v>-1293993</v>
          </cell>
          <cell r="E1250" t="str">
            <v/>
          </cell>
          <cell r="F1250" t="str">
            <v>Reprog</v>
          </cell>
        </row>
        <row r="1251">
          <cell r="A1251" t="str">
            <v>GF0PA210080-3467021</v>
          </cell>
          <cell r="B1251" t="str">
            <v>GF0</v>
          </cell>
          <cell r="C1251" t="str">
            <v>PA210080</v>
          </cell>
          <cell r="D1251">
            <v>-3467021</v>
          </cell>
          <cell r="E1251" t="str">
            <v/>
          </cell>
          <cell r="F1251" t="str">
            <v>Excluded</v>
          </cell>
        </row>
        <row r="1252">
          <cell r="A1252" t="str">
            <v>GG0BA09200763977000</v>
          </cell>
          <cell r="B1252" t="str">
            <v>GG0</v>
          </cell>
          <cell r="C1252" t="str">
            <v>BA092007</v>
          </cell>
          <cell r="D1252">
            <v>63977000</v>
          </cell>
          <cell r="E1252" t="str">
            <v/>
          </cell>
          <cell r="F1252" t="str">
            <v>Original</v>
          </cell>
        </row>
        <row r="1253">
          <cell r="A1253" t="str">
            <v>GG0BA000004-1407213.82</v>
          </cell>
          <cell r="B1253" t="str">
            <v>GG0</v>
          </cell>
          <cell r="C1253" t="str">
            <v>BA000004</v>
          </cell>
          <cell r="D1253">
            <v>-1407213.82</v>
          </cell>
          <cell r="E1253" t="str">
            <v/>
          </cell>
          <cell r="F1253" t="str">
            <v>Original</v>
          </cell>
        </row>
        <row r="1254">
          <cell r="A1254" t="str">
            <v>GG0BJSUPL04200000</v>
          </cell>
          <cell r="B1254" t="str">
            <v>GG0</v>
          </cell>
          <cell r="C1254" t="str">
            <v>BJSUPL04</v>
          </cell>
          <cell r="D1254">
            <v>200000</v>
          </cell>
          <cell r="E1254" t="str">
            <v/>
          </cell>
          <cell r="F1254" t="str">
            <v>Additional Certified Revs/Bill 17-446</v>
          </cell>
        </row>
        <row r="1255">
          <cell r="A1255" t="str">
            <v>GM0BA0920074500000</v>
          </cell>
          <cell r="B1255" t="str">
            <v>GM0</v>
          </cell>
          <cell r="C1255" t="str">
            <v>BA092007</v>
          </cell>
          <cell r="D1255">
            <v>4500000</v>
          </cell>
          <cell r="E1255" t="str">
            <v/>
          </cell>
          <cell r="F1255" t="str">
            <v>Original</v>
          </cell>
        </row>
        <row r="1256">
          <cell r="A1256" t="str">
            <v>GM0BA0920071500000</v>
          </cell>
          <cell r="B1256" t="str">
            <v>GM0</v>
          </cell>
          <cell r="C1256" t="str">
            <v>BA092007</v>
          </cell>
          <cell r="D1256">
            <v>1500000</v>
          </cell>
          <cell r="E1256" t="str">
            <v/>
          </cell>
          <cell r="F1256" t="str">
            <v>Original</v>
          </cell>
        </row>
        <row r="1257">
          <cell r="A1257" t="str">
            <v>GM0BJREP79422909735</v>
          </cell>
          <cell r="B1257" t="str">
            <v>GM0</v>
          </cell>
          <cell r="C1257" t="str">
            <v>BJREP794</v>
          </cell>
          <cell r="D1257">
            <v>22909735</v>
          </cell>
          <cell r="E1257" t="str">
            <v>17-94</v>
          </cell>
          <cell r="F1257" t="str">
            <v>Reprog C</v>
          </cell>
        </row>
        <row r="1258">
          <cell r="A1258" t="str">
            <v>GM0BJREP7943108223</v>
          </cell>
          <cell r="B1258" t="str">
            <v>GM0</v>
          </cell>
          <cell r="C1258" t="str">
            <v>BJREP794</v>
          </cell>
          <cell r="D1258">
            <v>3108223</v>
          </cell>
          <cell r="E1258" t="str">
            <v>17-94</v>
          </cell>
          <cell r="F1258" t="str">
            <v>Reprog C</v>
          </cell>
        </row>
        <row r="1259">
          <cell r="A1259" t="str">
            <v>GM0BJREFIX1-20855909.44</v>
          </cell>
          <cell r="B1259" t="str">
            <v>GM0</v>
          </cell>
          <cell r="C1259" t="str">
            <v>BJREFIX1</v>
          </cell>
          <cell r="D1259">
            <v>-20855909.44</v>
          </cell>
          <cell r="E1259" t="str">
            <v/>
          </cell>
          <cell r="F1259" t="str">
            <v>Reprog</v>
          </cell>
        </row>
        <row r="1260">
          <cell r="A1260" t="str">
            <v>GM0BJREFIX120855909.44</v>
          </cell>
          <cell r="B1260" t="str">
            <v>GM0</v>
          </cell>
          <cell r="C1260" t="str">
            <v>BJREFIX1</v>
          </cell>
          <cell r="D1260">
            <v>20855909.44</v>
          </cell>
          <cell r="E1260" t="str">
            <v/>
          </cell>
          <cell r="F1260" t="str">
            <v>Reprog</v>
          </cell>
        </row>
        <row r="1261">
          <cell r="A1261" t="str">
            <v>GM0BJREFIX1-2433686</v>
          </cell>
          <cell r="B1261" t="str">
            <v>GM0</v>
          </cell>
          <cell r="C1261" t="str">
            <v>BJREFIX1</v>
          </cell>
          <cell r="D1261">
            <v>-2433686</v>
          </cell>
          <cell r="E1261" t="str">
            <v/>
          </cell>
          <cell r="F1261" t="str">
            <v>Reprog</v>
          </cell>
        </row>
        <row r="1262">
          <cell r="A1262" t="str">
            <v>GM0BJREFIX12433686</v>
          </cell>
          <cell r="B1262" t="str">
            <v>GM0</v>
          </cell>
          <cell r="C1262" t="str">
            <v>BJREFIX1</v>
          </cell>
          <cell r="D1262">
            <v>2433686</v>
          </cell>
          <cell r="E1262" t="str">
            <v/>
          </cell>
          <cell r="F1262" t="str">
            <v>Reprog</v>
          </cell>
        </row>
        <row r="1263">
          <cell r="A1263" t="str">
            <v>GM0BJB173682600000</v>
          </cell>
          <cell r="B1263" t="str">
            <v>GM0</v>
          </cell>
          <cell r="C1263" t="str">
            <v>BJB17368</v>
          </cell>
          <cell r="D1263">
            <v>2600000</v>
          </cell>
          <cell r="E1263" t="str">
            <v/>
          </cell>
          <cell r="F1263" t="str">
            <v>DC Act 17-368 / Bill 17-719</v>
          </cell>
        </row>
        <row r="1264">
          <cell r="A1264" t="str">
            <v>GM0BJB17368500000</v>
          </cell>
          <cell r="B1264" t="str">
            <v>GM0</v>
          </cell>
          <cell r="C1264" t="str">
            <v>BJB17368</v>
          </cell>
          <cell r="D1264">
            <v>500000</v>
          </cell>
          <cell r="E1264" t="str">
            <v/>
          </cell>
          <cell r="F1264" t="str">
            <v>DC Act 17-368 / Bill 17-719</v>
          </cell>
        </row>
        <row r="1265">
          <cell r="A1265" t="str">
            <v>GM0BJREALLO-774661</v>
          </cell>
          <cell r="B1265" t="str">
            <v>GM0</v>
          </cell>
          <cell r="C1265" t="str">
            <v>BJREALLO</v>
          </cell>
          <cell r="D1265">
            <v>-774661</v>
          </cell>
          <cell r="E1265" t="str">
            <v/>
          </cell>
          <cell r="F1265" t="str">
            <v>Reprog</v>
          </cell>
        </row>
        <row r="1266">
          <cell r="A1266" t="str">
            <v>GM0BJREALLO60000</v>
          </cell>
          <cell r="B1266" t="str">
            <v>GM0</v>
          </cell>
          <cell r="C1266" t="str">
            <v>BJREALLO</v>
          </cell>
          <cell r="D1266">
            <v>60000</v>
          </cell>
          <cell r="E1266" t="str">
            <v/>
          </cell>
          <cell r="F1266" t="str">
            <v>Reprog</v>
          </cell>
        </row>
        <row r="1267">
          <cell r="A1267" t="str">
            <v>GM0BJREALLO-187839</v>
          </cell>
          <cell r="B1267" t="str">
            <v>GM0</v>
          </cell>
          <cell r="C1267" t="str">
            <v>BJREALLO</v>
          </cell>
          <cell r="D1267">
            <v>-187839</v>
          </cell>
          <cell r="E1267" t="str">
            <v/>
          </cell>
          <cell r="F1267" t="str">
            <v>Reprog</v>
          </cell>
        </row>
        <row r="1268">
          <cell r="A1268" t="str">
            <v>GM0BJREALLO902500</v>
          </cell>
          <cell r="B1268" t="str">
            <v>GM0</v>
          </cell>
          <cell r="C1268" t="str">
            <v>BJREALLO</v>
          </cell>
          <cell r="D1268">
            <v>902500</v>
          </cell>
          <cell r="E1268" t="str">
            <v/>
          </cell>
          <cell r="F1268" t="str">
            <v>Reprog</v>
          </cell>
        </row>
        <row r="1269">
          <cell r="A1269" t="str">
            <v>GM0BJGM0REP-763021</v>
          </cell>
          <cell r="B1269" t="str">
            <v>GM0</v>
          </cell>
          <cell r="C1269" t="str">
            <v>BJGM0REP</v>
          </cell>
          <cell r="D1269">
            <v>-763021</v>
          </cell>
          <cell r="E1269" t="str">
            <v/>
          </cell>
          <cell r="F1269" t="str">
            <v>Reprog</v>
          </cell>
        </row>
        <row r="1270">
          <cell r="A1270" t="str">
            <v>GM0BJGM0REP0</v>
          </cell>
          <cell r="B1270" t="str">
            <v>GM0</v>
          </cell>
          <cell r="C1270" t="str">
            <v>BJGM0REP</v>
          </cell>
          <cell r="D1270">
            <v>0</v>
          </cell>
          <cell r="E1270" t="str">
            <v/>
          </cell>
          <cell r="F1270" t="str">
            <v>Error</v>
          </cell>
        </row>
        <row r="1271">
          <cell r="A1271" t="str">
            <v>GM0BJGM0REP763021</v>
          </cell>
          <cell r="B1271" t="str">
            <v>GM0</v>
          </cell>
          <cell r="C1271" t="str">
            <v>BJGM0REP</v>
          </cell>
          <cell r="D1271">
            <v>763021</v>
          </cell>
          <cell r="E1271" t="str">
            <v/>
          </cell>
          <cell r="F1271" t="str">
            <v>Reprog</v>
          </cell>
        </row>
        <row r="1272">
          <cell r="A1272" t="str">
            <v>GM0BHCONTR11129371</v>
          </cell>
          <cell r="B1272" t="str">
            <v>GM0</v>
          </cell>
          <cell r="C1272" t="str">
            <v>BHCONTR1</v>
          </cell>
          <cell r="D1272">
            <v>1129371</v>
          </cell>
          <cell r="E1272" t="str">
            <v/>
          </cell>
          <cell r="F1272" t="str">
            <v>Reprog</v>
          </cell>
        </row>
        <row r="1273">
          <cell r="A1273" t="str">
            <v>GM0BHCONTR1-1129371</v>
          </cell>
          <cell r="B1273" t="str">
            <v>GM0</v>
          </cell>
          <cell r="C1273" t="str">
            <v>BHCONTR1</v>
          </cell>
          <cell r="D1273">
            <v>-1129371</v>
          </cell>
          <cell r="E1273" t="str">
            <v/>
          </cell>
          <cell r="F1273" t="str">
            <v>Reprog</v>
          </cell>
        </row>
        <row r="1274">
          <cell r="A1274" t="str">
            <v>GM0BHCONTR2-750000</v>
          </cell>
          <cell r="B1274" t="str">
            <v>GM0</v>
          </cell>
          <cell r="C1274" t="str">
            <v>BHCONTR2</v>
          </cell>
          <cell r="D1274">
            <v>-750000</v>
          </cell>
          <cell r="E1274" t="str">
            <v/>
          </cell>
          <cell r="F1274" t="str">
            <v>Reprog</v>
          </cell>
        </row>
        <row r="1275">
          <cell r="A1275" t="str">
            <v>GM0BHCONTR2750000</v>
          </cell>
          <cell r="B1275" t="str">
            <v>GM0</v>
          </cell>
          <cell r="C1275" t="str">
            <v>BHCONTR2</v>
          </cell>
          <cell r="D1275">
            <v>750000</v>
          </cell>
          <cell r="E1275" t="str">
            <v/>
          </cell>
          <cell r="F1275" t="str">
            <v>Reprog</v>
          </cell>
        </row>
        <row r="1276">
          <cell r="A1276" t="str">
            <v>GM0PA00000411500</v>
          </cell>
          <cell r="B1276" t="str">
            <v>GM0</v>
          </cell>
          <cell r="C1276" t="str">
            <v>PA000004</v>
          </cell>
          <cell r="D1276">
            <v>11500</v>
          </cell>
          <cell r="E1276" t="str">
            <v/>
          </cell>
          <cell r="F1276" t="str">
            <v>Reprog</v>
          </cell>
        </row>
        <row r="1277">
          <cell r="A1277" t="str">
            <v>GM0PA000004-11500</v>
          </cell>
          <cell r="B1277" t="str">
            <v>GM0</v>
          </cell>
          <cell r="C1277" t="str">
            <v>PA000004</v>
          </cell>
          <cell r="D1277">
            <v>-11500</v>
          </cell>
          <cell r="E1277" t="str">
            <v/>
          </cell>
          <cell r="F1277" t="str">
            <v>Reprog</v>
          </cell>
        </row>
        <row r="1278">
          <cell r="A1278" t="str">
            <v>GM0PA000005-4500</v>
          </cell>
          <cell r="B1278" t="str">
            <v>GM0</v>
          </cell>
          <cell r="C1278" t="str">
            <v>PA000005</v>
          </cell>
          <cell r="D1278">
            <v>-4500</v>
          </cell>
          <cell r="E1278" t="str">
            <v/>
          </cell>
          <cell r="F1278" t="str">
            <v>Reprog</v>
          </cell>
        </row>
        <row r="1279">
          <cell r="A1279" t="str">
            <v>GM0PA0000054500</v>
          </cell>
          <cell r="B1279" t="str">
            <v>GM0</v>
          </cell>
          <cell r="C1279" t="str">
            <v>PA000005</v>
          </cell>
          <cell r="D1279">
            <v>4500</v>
          </cell>
          <cell r="E1279" t="str">
            <v/>
          </cell>
          <cell r="F1279" t="str">
            <v>Reprog</v>
          </cell>
        </row>
        <row r="1280">
          <cell r="A1280" t="str">
            <v>GO0BJ0720087555831</v>
          </cell>
          <cell r="B1280" t="str">
            <v>GO0</v>
          </cell>
          <cell r="C1280" t="str">
            <v>BJ072008</v>
          </cell>
          <cell r="D1280">
            <v>7555831</v>
          </cell>
          <cell r="E1280" t="str">
            <v/>
          </cell>
          <cell r="F1280" t="str">
            <v>Advance from Future Yr</v>
          </cell>
        </row>
        <row r="1281">
          <cell r="A1281" t="str">
            <v>GS0BJISLAND10000000</v>
          </cell>
          <cell r="B1281" t="str">
            <v>GS0</v>
          </cell>
          <cell r="C1281" t="str">
            <v>BJISLAND</v>
          </cell>
          <cell r="D1281">
            <v>10000000</v>
          </cell>
          <cell r="E1281" t="str">
            <v/>
          </cell>
          <cell r="F1281" t="str">
            <v>Section 103</v>
          </cell>
        </row>
        <row r="1282">
          <cell r="A1282" t="str">
            <v>GW0BA0920071338325</v>
          </cell>
          <cell r="B1282" t="str">
            <v>GW0</v>
          </cell>
          <cell r="C1282" t="str">
            <v>BA092007</v>
          </cell>
          <cell r="D1282">
            <v>1338325</v>
          </cell>
          <cell r="E1282" t="str">
            <v/>
          </cell>
          <cell r="F1282" t="str">
            <v>Original</v>
          </cell>
        </row>
        <row r="1283">
          <cell r="A1283" t="str">
            <v>GW0BA0920071104000</v>
          </cell>
          <cell r="B1283" t="str">
            <v>GW0</v>
          </cell>
          <cell r="C1283" t="str">
            <v>BA092007</v>
          </cell>
          <cell r="D1283">
            <v>1104000</v>
          </cell>
          <cell r="E1283" t="str">
            <v/>
          </cell>
          <cell r="F1283" t="str">
            <v>Original</v>
          </cell>
        </row>
        <row r="1284">
          <cell r="A1284" t="str">
            <v>GW0BJDOTOGW500000</v>
          </cell>
          <cell r="B1284" t="str">
            <v>GW0</v>
          </cell>
          <cell r="C1284" t="str">
            <v>BJDOTOGW</v>
          </cell>
          <cell r="D1284">
            <v>500000</v>
          </cell>
          <cell r="E1284" t="str">
            <v/>
          </cell>
          <cell r="F1284" t="str">
            <v>Nondeptl Allocation</v>
          </cell>
        </row>
        <row r="1285">
          <cell r="A1285" t="str">
            <v>GW0BJSUPL022000000</v>
          </cell>
          <cell r="B1285" t="str">
            <v>GW0</v>
          </cell>
          <cell r="C1285" t="str">
            <v>BJSUPL02</v>
          </cell>
          <cell r="D1285">
            <v>2000000</v>
          </cell>
          <cell r="E1285" t="str">
            <v/>
          </cell>
          <cell r="F1285" t="str">
            <v>Suppl Approp Bill 17-446</v>
          </cell>
        </row>
        <row r="1286">
          <cell r="A1286" t="str">
            <v>GW0BJSUPL13-2000000</v>
          </cell>
          <cell r="B1286" t="str">
            <v>GW0</v>
          </cell>
          <cell r="C1286" t="str">
            <v>BJSUPL13</v>
          </cell>
          <cell r="D1286">
            <v>-2000000</v>
          </cell>
          <cell r="E1286" t="str">
            <v/>
          </cell>
          <cell r="F1286" t="str">
            <v>Suppl Approp Bill 17-446</v>
          </cell>
        </row>
        <row r="1287">
          <cell r="A1287" t="str">
            <v>GW0BJSUPL222000000</v>
          </cell>
          <cell r="B1287" t="str">
            <v>GW0</v>
          </cell>
          <cell r="C1287" t="str">
            <v>BJSUPL22</v>
          </cell>
          <cell r="D1287">
            <v>2000000</v>
          </cell>
          <cell r="E1287" t="str">
            <v/>
          </cell>
          <cell r="F1287" t="str">
            <v>Suppl Approp Bill 17-446</v>
          </cell>
        </row>
        <row r="1288">
          <cell r="A1288" t="str">
            <v>GW0BJA17368484000</v>
          </cell>
          <cell r="B1288" t="str">
            <v>GW0</v>
          </cell>
          <cell r="C1288" t="str">
            <v>BJA17368</v>
          </cell>
          <cell r="D1288">
            <v>484000</v>
          </cell>
          <cell r="E1288" t="str">
            <v/>
          </cell>
          <cell r="F1288" t="str">
            <v>DC Act 17-368 / Bill 17-719</v>
          </cell>
        </row>
        <row r="1289">
          <cell r="A1289" t="str">
            <v>GW0BJA173681516000</v>
          </cell>
          <cell r="B1289" t="str">
            <v>GW0</v>
          </cell>
          <cell r="C1289" t="str">
            <v>BJA17368</v>
          </cell>
          <cell r="D1289">
            <v>1516000</v>
          </cell>
          <cell r="E1289" t="str">
            <v/>
          </cell>
          <cell r="F1289" t="str">
            <v>DC Act 17-368 / Bill 17-719</v>
          </cell>
        </row>
        <row r="1290">
          <cell r="A1290" t="str">
            <v>GW0PAOMBTRN111156</v>
          </cell>
          <cell r="B1290" t="str">
            <v>GW0</v>
          </cell>
          <cell r="C1290" t="str">
            <v>PAOMBTRN</v>
          </cell>
          <cell r="D1290">
            <v>111156</v>
          </cell>
          <cell r="E1290" t="str">
            <v/>
          </cell>
          <cell r="F1290" t="str">
            <v>Reprog</v>
          </cell>
        </row>
        <row r="1291">
          <cell r="A1291" t="str">
            <v>GW0PAOMBTRN-183656</v>
          </cell>
          <cell r="B1291" t="str">
            <v>GW0</v>
          </cell>
          <cell r="C1291" t="str">
            <v>PAOMBTRN</v>
          </cell>
          <cell r="D1291">
            <v>-183656</v>
          </cell>
          <cell r="E1291" t="str">
            <v/>
          </cell>
          <cell r="F1291" t="str">
            <v>Reprog</v>
          </cell>
        </row>
        <row r="1292">
          <cell r="A1292" t="str">
            <v>GW0PAOMBTRN72500</v>
          </cell>
          <cell r="B1292" t="str">
            <v>GW0</v>
          </cell>
          <cell r="C1292" t="str">
            <v>PAOMBTRN</v>
          </cell>
          <cell r="D1292">
            <v>72500</v>
          </cell>
          <cell r="E1292" t="str">
            <v/>
          </cell>
          <cell r="F1292" t="str">
            <v>Reprog</v>
          </cell>
        </row>
        <row r="1293">
          <cell r="A1293" t="str">
            <v>GW0PARPCNSU-20000</v>
          </cell>
          <cell r="B1293" t="str">
            <v>GW0</v>
          </cell>
          <cell r="C1293" t="str">
            <v>PARPCNSU</v>
          </cell>
          <cell r="D1293">
            <v>-20000</v>
          </cell>
          <cell r="E1293" t="str">
            <v/>
          </cell>
          <cell r="F1293" t="str">
            <v>Reprog</v>
          </cell>
        </row>
        <row r="1294">
          <cell r="A1294" t="str">
            <v>GW0PARPCNSU20000</v>
          </cell>
          <cell r="B1294" t="str">
            <v>GW0</v>
          </cell>
          <cell r="C1294" t="str">
            <v>PARPCNSU</v>
          </cell>
          <cell r="D1294">
            <v>20000</v>
          </cell>
          <cell r="E1294" t="str">
            <v/>
          </cell>
          <cell r="F1294" t="str">
            <v>Reprog</v>
          </cell>
        </row>
        <row r="1295">
          <cell r="A1295" t="str">
            <v>GW0BJGWTRAV-3000</v>
          </cell>
          <cell r="B1295" t="str">
            <v>GW0</v>
          </cell>
          <cell r="C1295" t="str">
            <v>BJGWTRAV</v>
          </cell>
          <cell r="D1295">
            <v>-3000</v>
          </cell>
          <cell r="E1295" t="str">
            <v/>
          </cell>
          <cell r="F1295" t="str">
            <v>Reprog</v>
          </cell>
        </row>
        <row r="1296">
          <cell r="A1296" t="str">
            <v>GW0BJGWTRAV3000</v>
          </cell>
          <cell r="B1296" t="str">
            <v>GW0</v>
          </cell>
          <cell r="C1296" t="str">
            <v>BJGWTRAV</v>
          </cell>
          <cell r="D1296">
            <v>3000</v>
          </cell>
          <cell r="E1296" t="str">
            <v/>
          </cell>
          <cell r="F1296" t="str">
            <v>Reprog</v>
          </cell>
        </row>
        <row r="1297">
          <cell r="A1297" t="str">
            <v>GX0BA0920076000000</v>
          </cell>
          <cell r="B1297" t="str">
            <v>GX0</v>
          </cell>
          <cell r="C1297" t="str">
            <v>BA092007</v>
          </cell>
          <cell r="D1297">
            <v>6000000</v>
          </cell>
          <cell r="E1297" t="str">
            <v/>
          </cell>
          <cell r="F1297" t="str">
            <v>Original</v>
          </cell>
        </row>
        <row r="1298">
          <cell r="A1298" t="str">
            <v>HA0BA09200733771699.07</v>
          </cell>
          <cell r="B1298" t="str">
            <v>HA0</v>
          </cell>
          <cell r="C1298" t="str">
            <v>BA092007</v>
          </cell>
          <cell r="D1298">
            <v>33771699.07</v>
          </cell>
          <cell r="E1298" t="str">
            <v/>
          </cell>
          <cell r="F1298" t="str">
            <v>Original</v>
          </cell>
        </row>
        <row r="1299">
          <cell r="A1299" t="str">
            <v>HA0BA09200713465411.61</v>
          </cell>
          <cell r="B1299" t="str">
            <v>HA0</v>
          </cell>
          <cell r="C1299" t="str">
            <v>BA092007</v>
          </cell>
          <cell r="D1299">
            <v>13465411.61</v>
          </cell>
          <cell r="E1299" t="str">
            <v/>
          </cell>
          <cell r="F1299" t="str">
            <v>Original</v>
          </cell>
        </row>
        <row r="1300">
          <cell r="A1300" t="str">
            <v>HA0BA092007600000</v>
          </cell>
          <cell r="B1300" t="str">
            <v>HA0</v>
          </cell>
          <cell r="C1300" t="str">
            <v>BA092007</v>
          </cell>
          <cell r="D1300">
            <v>600000</v>
          </cell>
          <cell r="E1300" t="str">
            <v/>
          </cell>
          <cell r="F1300" t="str">
            <v>Original</v>
          </cell>
        </row>
        <row r="1301">
          <cell r="A1301" t="str">
            <v>HA0BA092007120450</v>
          </cell>
          <cell r="B1301" t="str">
            <v>HA0</v>
          </cell>
          <cell r="C1301" t="str">
            <v>BA092007</v>
          </cell>
          <cell r="D1301">
            <v>120450</v>
          </cell>
          <cell r="E1301" t="str">
            <v/>
          </cell>
          <cell r="F1301" t="str">
            <v>Original</v>
          </cell>
        </row>
        <row r="1302">
          <cell r="A1302" t="str">
            <v>HA0BA092007315224.47</v>
          </cell>
          <cell r="B1302" t="str">
            <v>HA0</v>
          </cell>
          <cell r="C1302" t="str">
            <v>BA092007</v>
          </cell>
          <cell r="D1302">
            <v>315224.47</v>
          </cell>
          <cell r="E1302" t="str">
            <v/>
          </cell>
          <cell r="F1302" t="str">
            <v>Original</v>
          </cell>
        </row>
        <row r="1303">
          <cell r="A1303" t="str">
            <v>HA0BA0920071577100</v>
          </cell>
          <cell r="B1303" t="str">
            <v>HA0</v>
          </cell>
          <cell r="C1303" t="str">
            <v>BA092007</v>
          </cell>
          <cell r="D1303">
            <v>1577100</v>
          </cell>
          <cell r="E1303" t="str">
            <v/>
          </cell>
          <cell r="F1303" t="str">
            <v>Original</v>
          </cell>
        </row>
        <row r="1304">
          <cell r="A1304" t="str">
            <v>HA0BA934000-315224.47</v>
          </cell>
          <cell r="B1304" t="str">
            <v>HA0</v>
          </cell>
          <cell r="C1304" t="str">
            <v>BA934000</v>
          </cell>
          <cell r="D1304">
            <v>-315224.47</v>
          </cell>
          <cell r="E1304" t="str">
            <v/>
          </cell>
          <cell r="F1304" t="str">
            <v>Original</v>
          </cell>
        </row>
        <row r="1305">
          <cell r="A1305" t="str">
            <v>HA0BA934000-1577100</v>
          </cell>
          <cell r="B1305" t="str">
            <v>HA0</v>
          </cell>
          <cell r="C1305" t="str">
            <v>BA934000</v>
          </cell>
          <cell r="D1305">
            <v>-1577100</v>
          </cell>
          <cell r="E1305" t="str">
            <v/>
          </cell>
          <cell r="F1305" t="str">
            <v>Original</v>
          </cell>
        </row>
        <row r="1306">
          <cell r="A1306" t="str">
            <v>HA0BA934000315224.47</v>
          </cell>
          <cell r="B1306" t="str">
            <v>HA0</v>
          </cell>
          <cell r="C1306" t="str">
            <v>BA934000</v>
          </cell>
          <cell r="D1306">
            <v>315224.47</v>
          </cell>
          <cell r="E1306" t="str">
            <v/>
          </cell>
          <cell r="F1306" t="str">
            <v>Original</v>
          </cell>
        </row>
        <row r="1307">
          <cell r="A1307" t="str">
            <v>HA0BA9340001577100</v>
          </cell>
          <cell r="B1307" t="str">
            <v>HA0</v>
          </cell>
          <cell r="C1307" t="str">
            <v>BA934000</v>
          </cell>
          <cell r="D1307">
            <v>1577100</v>
          </cell>
          <cell r="E1307" t="str">
            <v/>
          </cell>
          <cell r="F1307" t="str">
            <v>Original</v>
          </cell>
        </row>
        <row r="1308">
          <cell r="A1308" t="str">
            <v>HA0BJSUPL01232000</v>
          </cell>
          <cell r="B1308" t="str">
            <v>HA0</v>
          </cell>
          <cell r="C1308" t="str">
            <v>BJSUPL01</v>
          </cell>
          <cell r="D1308">
            <v>232000</v>
          </cell>
          <cell r="E1308" t="str">
            <v/>
          </cell>
          <cell r="F1308" t="str">
            <v>Suppl Approp Bill 17-446</v>
          </cell>
        </row>
        <row r="1309">
          <cell r="A1309" t="str">
            <v>HA0BJSUPL041000000</v>
          </cell>
          <cell r="B1309" t="str">
            <v>HA0</v>
          </cell>
          <cell r="C1309" t="str">
            <v>BJSUPL04</v>
          </cell>
          <cell r="D1309">
            <v>1000000</v>
          </cell>
          <cell r="E1309" t="str">
            <v/>
          </cell>
          <cell r="F1309" t="str">
            <v>Additional Certified Revs/Bill 17-446</v>
          </cell>
        </row>
        <row r="1310">
          <cell r="A1310" t="str">
            <v>HA0PADOTOHA1000000</v>
          </cell>
          <cell r="B1310" t="str">
            <v>HA0</v>
          </cell>
          <cell r="C1310" t="str">
            <v>PADOTOHA</v>
          </cell>
          <cell r="D1310">
            <v>1000000</v>
          </cell>
          <cell r="E1310" t="str">
            <v/>
          </cell>
          <cell r="F1310" t="str">
            <v>Nondeptl Allocation</v>
          </cell>
        </row>
        <row r="1311">
          <cell r="A1311" t="str">
            <v>HA0BJUP2HA1480000</v>
          </cell>
          <cell r="B1311" t="str">
            <v>HA0</v>
          </cell>
          <cell r="C1311" t="str">
            <v>BJUP2HA1</v>
          </cell>
          <cell r="D1311">
            <v>480000</v>
          </cell>
          <cell r="E1311" t="str">
            <v/>
          </cell>
          <cell r="F1311" t="str">
            <v>WI Allocation</v>
          </cell>
        </row>
        <row r="1312">
          <cell r="A1312" t="str">
            <v>HA0BJRE7161600000</v>
          </cell>
          <cell r="B1312" t="str">
            <v>HA0</v>
          </cell>
          <cell r="C1312" t="str">
            <v>BJRE7161</v>
          </cell>
          <cell r="D1312">
            <v>600000</v>
          </cell>
          <cell r="E1312" t="str">
            <v>17-161</v>
          </cell>
          <cell r="F1312" t="str">
            <v>Reprog C</v>
          </cell>
        </row>
        <row r="1313">
          <cell r="A1313" t="str">
            <v>HA0PAFCMGT18195.35</v>
          </cell>
          <cell r="B1313" t="str">
            <v>HA0</v>
          </cell>
          <cell r="C1313" t="str">
            <v>PAFCMGT1</v>
          </cell>
          <cell r="D1313">
            <v>8195.35</v>
          </cell>
          <cell r="E1313" t="str">
            <v/>
          </cell>
          <cell r="F1313" t="str">
            <v>Reprog</v>
          </cell>
        </row>
        <row r="1314">
          <cell r="A1314" t="str">
            <v>HA0PAFCMGT1-150000</v>
          </cell>
          <cell r="B1314" t="str">
            <v>HA0</v>
          </cell>
          <cell r="C1314" t="str">
            <v>PAFCMGT1</v>
          </cell>
          <cell r="D1314">
            <v>-150000</v>
          </cell>
          <cell r="E1314" t="str">
            <v/>
          </cell>
          <cell r="F1314" t="str">
            <v>Reprog</v>
          </cell>
        </row>
        <row r="1315">
          <cell r="A1315" t="str">
            <v>HA0PAFCMGT1504500</v>
          </cell>
          <cell r="B1315" t="str">
            <v>HA0</v>
          </cell>
          <cell r="C1315" t="str">
            <v>PAFCMGT1</v>
          </cell>
          <cell r="D1315">
            <v>504500</v>
          </cell>
          <cell r="E1315" t="str">
            <v/>
          </cell>
          <cell r="F1315" t="str">
            <v>Reprog</v>
          </cell>
        </row>
        <row r="1316">
          <cell r="A1316" t="str">
            <v>HA0PAFCMGT1-8195.35</v>
          </cell>
          <cell r="B1316" t="str">
            <v>HA0</v>
          </cell>
          <cell r="C1316" t="str">
            <v>PAFCMGT1</v>
          </cell>
          <cell r="D1316">
            <v>-8195.35</v>
          </cell>
          <cell r="E1316" t="str">
            <v/>
          </cell>
          <cell r="F1316" t="str">
            <v>Reprog</v>
          </cell>
        </row>
        <row r="1317">
          <cell r="A1317" t="str">
            <v>HA0PAFCMGT1-354500</v>
          </cell>
          <cell r="B1317" t="str">
            <v>HA0</v>
          </cell>
          <cell r="C1317" t="str">
            <v>PAFCMGT1</v>
          </cell>
          <cell r="D1317">
            <v>-354500</v>
          </cell>
          <cell r="E1317" t="str">
            <v/>
          </cell>
          <cell r="F1317" t="str">
            <v>Reprog</v>
          </cell>
        </row>
        <row r="1318">
          <cell r="A1318" t="str">
            <v>HA0PASP3410156500.76</v>
          </cell>
          <cell r="B1318" t="str">
            <v>HA0</v>
          </cell>
          <cell r="C1318" t="str">
            <v>PASP3410</v>
          </cell>
          <cell r="D1318">
            <v>156500.76</v>
          </cell>
          <cell r="E1318" t="str">
            <v/>
          </cell>
          <cell r="F1318" t="str">
            <v>Additional Certified Revenues</v>
          </cell>
        </row>
        <row r="1319">
          <cell r="A1319" t="str">
            <v>HA0PASP341071337</v>
          </cell>
          <cell r="B1319" t="str">
            <v>HA0</v>
          </cell>
          <cell r="C1319" t="str">
            <v>PASP3410</v>
          </cell>
          <cell r="D1319">
            <v>71337</v>
          </cell>
          <cell r="E1319" t="str">
            <v/>
          </cell>
          <cell r="F1319" t="str">
            <v>Additional Certified Revenues</v>
          </cell>
        </row>
        <row r="1320">
          <cell r="A1320" t="str">
            <v>HA0PASP3410-227837.76</v>
          </cell>
          <cell r="B1320" t="str">
            <v>HA0</v>
          </cell>
          <cell r="C1320" t="str">
            <v>PASP3410</v>
          </cell>
          <cell r="D1320">
            <v>-227837.76</v>
          </cell>
          <cell r="E1320" t="str">
            <v/>
          </cell>
          <cell r="F1320" t="str">
            <v>Additional Certified Revenues</v>
          </cell>
        </row>
        <row r="1321">
          <cell r="A1321" t="str">
            <v>HA0PADPRLOC-136332.36</v>
          </cell>
          <cell r="B1321" t="str">
            <v>HA0</v>
          </cell>
          <cell r="C1321" t="str">
            <v>PADPRLOC</v>
          </cell>
          <cell r="D1321">
            <v>-136332.36</v>
          </cell>
          <cell r="E1321" t="str">
            <v/>
          </cell>
          <cell r="F1321" t="str">
            <v>Reprog</v>
          </cell>
        </row>
        <row r="1322">
          <cell r="A1322" t="str">
            <v>HA0PADPRLOC792000</v>
          </cell>
          <cell r="B1322" t="str">
            <v>HA0</v>
          </cell>
          <cell r="C1322" t="str">
            <v>PADPRLOC</v>
          </cell>
          <cell r="D1322">
            <v>792000</v>
          </cell>
          <cell r="E1322" t="str">
            <v/>
          </cell>
          <cell r="F1322" t="str">
            <v>Reprog</v>
          </cell>
        </row>
        <row r="1323">
          <cell r="A1323" t="str">
            <v>HA0PADPRLOC-655667.64</v>
          </cell>
          <cell r="B1323" t="str">
            <v>HA0</v>
          </cell>
          <cell r="C1323" t="str">
            <v>PADPRLOC</v>
          </cell>
          <cell r="D1323">
            <v>-655667.64</v>
          </cell>
          <cell r="E1323" t="str">
            <v/>
          </cell>
          <cell r="F1323" t="str">
            <v>Reprog</v>
          </cell>
        </row>
        <row r="1324">
          <cell r="A1324" t="str">
            <v>HC0BA09200727947157.61</v>
          </cell>
          <cell r="B1324" t="str">
            <v>HC0</v>
          </cell>
          <cell r="C1324" t="str">
            <v>BA092007</v>
          </cell>
          <cell r="D1324">
            <v>27947157.61</v>
          </cell>
          <cell r="E1324" t="str">
            <v/>
          </cell>
          <cell r="F1324" t="str">
            <v>Original</v>
          </cell>
        </row>
        <row r="1325">
          <cell r="A1325" t="str">
            <v>HC0BA092007633994015.95</v>
          </cell>
          <cell r="B1325" t="str">
            <v>HC0</v>
          </cell>
          <cell r="C1325" t="str">
            <v>BA092007</v>
          </cell>
          <cell r="D1325">
            <v>633994015.95</v>
          </cell>
          <cell r="E1325" t="str">
            <v/>
          </cell>
          <cell r="F1325" t="str">
            <v>Original</v>
          </cell>
        </row>
        <row r="1326">
          <cell r="A1326" t="str">
            <v>HC0BA09200710000000</v>
          </cell>
          <cell r="B1326" t="str">
            <v>HC0</v>
          </cell>
          <cell r="C1326" t="str">
            <v>BA092007</v>
          </cell>
          <cell r="D1326">
            <v>10000000</v>
          </cell>
          <cell r="E1326" t="str">
            <v/>
          </cell>
          <cell r="F1326" t="str">
            <v>Original</v>
          </cell>
        </row>
        <row r="1327">
          <cell r="A1327" t="str">
            <v>HC0BA092007409529.5</v>
          </cell>
          <cell r="B1327" t="str">
            <v>HC0</v>
          </cell>
          <cell r="C1327" t="str">
            <v>BA092007</v>
          </cell>
          <cell r="D1327">
            <v>409529.5</v>
          </cell>
          <cell r="E1327" t="str">
            <v/>
          </cell>
          <cell r="F1327" t="str">
            <v>Original</v>
          </cell>
        </row>
        <row r="1328">
          <cell r="A1328" t="str">
            <v>HC0BA092007257470</v>
          </cell>
          <cell r="B1328" t="str">
            <v>HC0</v>
          </cell>
          <cell r="C1328" t="str">
            <v>BA092007</v>
          </cell>
          <cell r="D1328">
            <v>257470</v>
          </cell>
          <cell r="E1328" t="str">
            <v/>
          </cell>
          <cell r="F1328" t="str">
            <v>Original</v>
          </cell>
        </row>
        <row r="1329">
          <cell r="A1329" t="str">
            <v>HC0BA0920073435636.94</v>
          </cell>
          <cell r="B1329" t="str">
            <v>HC0</v>
          </cell>
          <cell r="C1329" t="str">
            <v>BA092007</v>
          </cell>
          <cell r="D1329">
            <v>3435636.94</v>
          </cell>
          <cell r="E1329" t="str">
            <v/>
          </cell>
          <cell r="F1329" t="str">
            <v>Original</v>
          </cell>
        </row>
        <row r="1330">
          <cell r="A1330" t="str">
            <v>HC0BA092007987495</v>
          </cell>
          <cell r="B1330" t="str">
            <v>HC0</v>
          </cell>
          <cell r="C1330" t="str">
            <v>BA092007</v>
          </cell>
          <cell r="D1330">
            <v>987495</v>
          </cell>
          <cell r="E1330" t="str">
            <v/>
          </cell>
          <cell r="F1330" t="str">
            <v>Original</v>
          </cell>
        </row>
        <row r="1331">
          <cell r="A1331" t="str">
            <v>HC0BA092007300000</v>
          </cell>
          <cell r="B1331" t="str">
            <v>HC0</v>
          </cell>
          <cell r="C1331" t="str">
            <v>BA092007</v>
          </cell>
          <cell r="D1331">
            <v>300000</v>
          </cell>
          <cell r="E1331" t="str">
            <v/>
          </cell>
          <cell r="F1331" t="str">
            <v>Original</v>
          </cell>
        </row>
        <row r="1332">
          <cell r="A1332" t="str">
            <v>HC0BA0920071089515</v>
          </cell>
          <cell r="B1332" t="str">
            <v>HC0</v>
          </cell>
          <cell r="C1332" t="str">
            <v>BA092007</v>
          </cell>
          <cell r="D1332">
            <v>1089515</v>
          </cell>
          <cell r="E1332" t="str">
            <v/>
          </cell>
          <cell r="F1332" t="str">
            <v>Original</v>
          </cell>
        </row>
        <row r="1333">
          <cell r="A1333" t="str">
            <v>HC0BA092007110485</v>
          </cell>
          <cell r="B1333" t="str">
            <v>HC0</v>
          </cell>
          <cell r="C1333" t="str">
            <v>BA092007</v>
          </cell>
          <cell r="D1333">
            <v>110485</v>
          </cell>
          <cell r="E1333" t="str">
            <v/>
          </cell>
          <cell r="F1333" t="str">
            <v>Original</v>
          </cell>
        </row>
        <row r="1334">
          <cell r="A1334" t="str">
            <v>HC0BA092007145476</v>
          </cell>
          <cell r="B1334" t="str">
            <v>HC0</v>
          </cell>
          <cell r="C1334" t="str">
            <v>BA092007</v>
          </cell>
          <cell r="D1334">
            <v>145476</v>
          </cell>
          <cell r="E1334" t="str">
            <v/>
          </cell>
          <cell r="F1334" t="str">
            <v>Original</v>
          </cell>
        </row>
        <row r="1335">
          <cell r="A1335" t="str">
            <v>HC0BA092007189524</v>
          </cell>
          <cell r="B1335" t="str">
            <v>HC0</v>
          </cell>
          <cell r="C1335" t="str">
            <v>BA092007</v>
          </cell>
          <cell r="D1335">
            <v>189524</v>
          </cell>
          <cell r="E1335" t="str">
            <v/>
          </cell>
          <cell r="F1335" t="str">
            <v>Original</v>
          </cell>
        </row>
        <row r="1336">
          <cell r="A1336" t="str">
            <v>HC0BA092007604872</v>
          </cell>
          <cell r="B1336" t="str">
            <v>HC0</v>
          </cell>
          <cell r="C1336" t="str">
            <v>BA092007</v>
          </cell>
          <cell r="D1336">
            <v>604872</v>
          </cell>
          <cell r="E1336" t="str">
            <v/>
          </cell>
          <cell r="F1336" t="str">
            <v>Original</v>
          </cell>
        </row>
        <row r="1337">
          <cell r="A1337" t="str">
            <v>HC0BA092007263553</v>
          </cell>
          <cell r="B1337" t="str">
            <v>HC0</v>
          </cell>
          <cell r="C1337" t="str">
            <v>BA092007</v>
          </cell>
          <cell r="D1337">
            <v>263553</v>
          </cell>
          <cell r="E1337" t="str">
            <v/>
          </cell>
          <cell r="F1337" t="str">
            <v>Original</v>
          </cell>
        </row>
        <row r="1338">
          <cell r="A1338" t="str">
            <v>HC0BA0920071500000</v>
          </cell>
          <cell r="B1338" t="str">
            <v>HC0</v>
          </cell>
          <cell r="C1338" t="str">
            <v>BA092007</v>
          </cell>
          <cell r="D1338">
            <v>1500000</v>
          </cell>
          <cell r="E1338" t="str">
            <v/>
          </cell>
          <cell r="F1338" t="str">
            <v>Original</v>
          </cell>
        </row>
        <row r="1339">
          <cell r="A1339" t="str">
            <v>HC0BA092007391622</v>
          </cell>
          <cell r="B1339" t="str">
            <v>HC0</v>
          </cell>
          <cell r="C1339" t="str">
            <v>BA092007</v>
          </cell>
          <cell r="D1339">
            <v>391622</v>
          </cell>
          <cell r="E1339" t="str">
            <v/>
          </cell>
          <cell r="F1339" t="str">
            <v>Original</v>
          </cell>
        </row>
        <row r="1340">
          <cell r="A1340" t="str">
            <v>HC0BA09200793798</v>
          </cell>
          <cell r="B1340" t="str">
            <v>HC0</v>
          </cell>
          <cell r="C1340" t="str">
            <v>BA092007</v>
          </cell>
          <cell r="D1340">
            <v>93798</v>
          </cell>
          <cell r="E1340" t="str">
            <v/>
          </cell>
          <cell r="F1340" t="str">
            <v>Original</v>
          </cell>
        </row>
        <row r="1341">
          <cell r="A1341" t="str">
            <v>HC0BA092007107167</v>
          </cell>
          <cell r="B1341" t="str">
            <v>HC0</v>
          </cell>
          <cell r="C1341" t="str">
            <v>BA092007</v>
          </cell>
          <cell r="D1341">
            <v>107167</v>
          </cell>
          <cell r="E1341" t="str">
            <v/>
          </cell>
          <cell r="F1341" t="str">
            <v>Original</v>
          </cell>
        </row>
        <row r="1342">
          <cell r="A1342" t="str">
            <v>HC0BA09200713833</v>
          </cell>
          <cell r="B1342" t="str">
            <v>HC0</v>
          </cell>
          <cell r="C1342" t="str">
            <v>BA092007</v>
          </cell>
          <cell r="D1342">
            <v>13833</v>
          </cell>
          <cell r="E1342" t="str">
            <v/>
          </cell>
          <cell r="F1342" t="str">
            <v>Original</v>
          </cell>
        </row>
        <row r="1343">
          <cell r="A1343" t="str">
            <v>HC0BA0920072798839</v>
          </cell>
          <cell r="B1343" t="str">
            <v>HC0</v>
          </cell>
          <cell r="C1343" t="str">
            <v>BA092007</v>
          </cell>
          <cell r="D1343">
            <v>2798839</v>
          </cell>
          <cell r="E1343" t="str">
            <v/>
          </cell>
          <cell r="F1343" t="str">
            <v>Original</v>
          </cell>
        </row>
        <row r="1344">
          <cell r="A1344" t="str">
            <v>HC0BA0920071629161</v>
          </cell>
          <cell r="B1344" t="str">
            <v>HC0</v>
          </cell>
          <cell r="C1344" t="str">
            <v>BA092007</v>
          </cell>
          <cell r="D1344">
            <v>1629161</v>
          </cell>
          <cell r="E1344" t="str">
            <v/>
          </cell>
          <cell r="F1344" t="str">
            <v>Original</v>
          </cell>
        </row>
        <row r="1345">
          <cell r="A1345" t="str">
            <v>HC0BA09200750000</v>
          </cell>
          <cell r="B1345" t="str">
            <v>HC0</v>
          </cell>
          <cell r="C1345" t="str">
            <v>BA092007</v>
          </cell>
          <cell r="D1345">
            <v>50000</v>
          </cell>
          <cell r="E1345" t="str">
            <v/>
          </cell>
          <cell r="F1345" t="str">
            <v>Original</v>
          </cell>
        </row>
        <row r="1346">
          <cell r="A1346" t="str">
            <v>HC0BA09200754578</v>
          </cell>
          <cell r="B1346" t="str">
            <v>HC0</v>
          </cell>
          <cell r="C1346" t="str">
            <v>BA092007</v>
          </cell>
          <cell r="D1346">
            <v>54578</v>
          </cell>
          <cell r="E1346" t="str">
            <v/>
          </cell>
          <cell r="F1346" t="str">
            <v>Original</v>
          </cell>
        </row>
        <row r="1347">
          <cell r="A1347" t="str">
            <v>HC0BA09200745422</v>
          </cell>
          <cell r="B1347" t="str">
            <v>HC0</v>
          </cell>
          <cell r="C1347" t="str">
            <v>BA092007</v>
          </cell>
          <cell r="D1347">
            <v>45422</v>
          </cell>
          <cell r="E1347" t="str">
            <v/>
          </cell>
          <cell r="F1347" t="str">
            <v>Original</v>
          </cell>
        </row>
        <row r="1348">
          <cell r="A1348" t="str">
            <v>HC0BA092007274156</v>
          </cell>
          <cell r="B1348" t="str">
            <v>HC0</v>
          </cell>
          <cell r="C1348" t="str">
            <v>BA092007</v>
          </cell>
          <cell r="D1348">
            <v>274156</v>
          </cell>
          <cell r="E1348" t="str">
            <v/>
          </cell>
          <cell r="F1348" t="str">
            <v>Original</v>
          </cell>
        </row>
        <row r="1349">
          <cell r="A1349" t="str">
            <v>HC0BA092007123424</v>
          </cell>
          <cell r="B1349" t="str">
            <v>HC0</v>
          </cell>
          <cell r="C1349" t="str">
            <v>BA092007</v>
          </cell>
          <cell r="D1349">
            <v>123424</v>
          </cell>
          <cell r="E1349" t="str">
            <v/>
          </cell>
          <cell r="F1349" t="str">
            <v>Original</v>
          </cell>
        </row>
        <row r="1350">
          <cell r="A1350" t="str">
            <v>HC0BA092007391941</v>
          </cell>
          <cell r="B1350" t="str">
            <v>HC0</v>
          </cell>
          <cell r="C1350" t="str">
            <v>BA092007</v>
          </cell>
          <cell r="D1350">
            <v>391941</v>
          </cell>
          <cell r="E1350" t="str">
            <v/>
          </cell>
          <cell r="F1350" t="str">
            <v>Original</v>
          </cell>
        </row>
        <row r="1351">
          <cell r="A1351" t="str">
            <v>HC0BA09200713500</v>
          </cell>
          <cell r="B1351" t="str">
            <v>HC0</v>
          </cell>
          <cell r="C1351" t="str">
            <v>BA092007</v>
          </cell>
          <cell r="D1351">
            <v>13500</v>
          </cell>
          <cell r="E1351" t="str">
            <v/>
          </cell>
          <cell r="F1351" t="str">
            <v>Original</v>
          </cell>
        </row>
        <row r="1352">
          <cell r="A1352" t="str">
            <v>HC0BA092007406100.44</v>
          </cell>
          <cell r="B1352" t="str">
            <v>HC0</v>
          </cell>
          <cell r="C1352" t="str">
            <v>BA092007</v>
          </cell>
          <cell r="D1352">
            <v>406100.44</v>
          </cell>
          <cell r="E1352" t="str">
            <v/>
          </cell>
          <cell r="F1352" t="str">
            <v>Original</v>
          </cell>
        </row>
        <row r="1353">
          <cell r="A1353" t="str">
            <v>HC0BA092007443668</v>
          </cell>
          <cell r="B1353" t="str">
            <v>HC0</v>
          </cell>
          <cell r="C1353" t="str">
            <v>BA092007</v>
          </cell>
          <cell r="D1353">
            <v>443668</v>
          </cell>
          <cell r="E1353" t="str">
            <v/>
          </cell>
          <cell r="F1353" t="str">
            <v>Original</v>
          </cell>
        </row>
        <row r="1354">
          <cell r="A1354" t="str">
            <v>HC0BA09200729863</v>
          </cell>
          <cell r="B1354" t="str">
            <v>HC0</v>
          </cell>
          <cell r="C1354" t="str">
            <v>BA092007</v>
          </cell>
          <cell r="D1354">
            <v>29863</v>
          </cell>
          <cell r="E1354" t="str">
            <v/>
          </cell>
          <cell r="F1354" t="str">
            <v>Original</v>
          </cell>
        </row>
        <row r="1355">
          <cell r="A1355" t="str">
            <v>HC0BA09200721192</v>
          </cell>
          <cell r="B1355" t="str">
            <v>HC0</v>
          </cell>
          <cell r="C1355" t="str">
            <v>BA092007</v>
          </cell>
          <cell r="D1355">
            <v>21192</v>
          </cell>
          <cell r="E1355" t="str">
            <v/>
          </cell>
          <cell r="F1355" t="str">
            <v>Original</v>
          </cell>
        </row>
        <row r="1356">
          <cell r="A1356" t="str">
            <v>HC0BA092007140000</v>
          </cell>
          <cell r="B1356" t="str">
            <v>HC0</v>
          </cell>
          <cell r="C1356" t="str">
            <v>BA092007</v>
          </cell>
          <cell r="D1356">
            <v>140000</v>
          </cell>
          <cell r="E1356" t="str">
            <v/>
          </cell>
          <cell r="F1356" t="str">
            <v>Original</v>
          </cell>
        </row>
        <row r="1357">
          <cell r="A1357" t="str">
            <v>HC0BA09200725000</v>
          </cell>
          <cell r="B1357" t="str">
            <v>HC0</v>
          </cell>
          <cell r="C1357" t="str">
            <v>BA092007</v>
          </cell>
          <cell r="D1357">
            <v>25000</v>
          </cell>
          <cell r="E1357" t="str">
            <v/>
          </cell>
          <cell r="F1357" t="str">
            <v>Original</v>
          </cell>
        </row>
        <row r="1358">
          <cell r="A1358" t="str">
            <v>HC0BA09200791000</v>
          </cell>
          <cell r="B1358" t="str">
            <v>HC0</v>
          </cell>
          <cell r="C1358" t="str">
            <v>BA092007</v>
          </cell>
          <cell r="D1358">
            <v>91000</v>
          </cell>
          <cell r="E1358" t="str">
            <v/>
          </cell>
          <cell r="F1358" t="str">
            <v>Original</v>
          </cell>
        </row>
        <row r="1359">
          <cell r="A1359" t="str">
            <v>HC0BA0920075712056</v>
          </cell>
          <cell r="B1359" t="str">
            <v>HC0</v>
          </cell>
          <cell r="C1359" t="str">
            <v>BA092007</v>
          </cell>
          <cell r="D1359">
            <v>5712056</v>
          </cell>
          <cell r="E1359" t="str">
            <v/>
          </cell>
          <cell r="F1359" t="str">
            <v>Original</v>
          </cell>
        </row>
        <row r="1360">
          <cell r="A1360" t="str">
            <v>HC0BA09200713040.86</v>
          </cell>
          <cell r="B1360" t="str">
            <v>HC0</v>
          </cell>
          <cell r="C1360" t="str">
            <v>BA092007</v>
          </cell>
          <cell r="D1360">
            <v>13040.86</v>
          </cell>
          <cell r="E1360" t="str">
            <v/>
          </cell>
          <cell r="F1360" t="str">
            <v>Original</v>
          </cell>
        </row>
        <row r="1361">
          <cell r="A1361" t="str">
            <v>HC0BAFIXHC01500000</v>
          </cell>
          <cell r="B1361" t="str">
            <v>HC0</v>
          </cell>
          <cell r="C1361" t="str">
            <v>BAFIXHC0</v>
          </cell>
          <cell r="D1361">
            <v>1500000</v>
          </cell>
          <cell r="E1361" t="str">
            <v/>
          </cell>
          <cell r="F1361" t="str">
            <v>Original</v>
          </cell>
        </row>
        <row r="1362">
          <cell r="A1362" t="str">
            <v>HC0BARESOLV-1500000</v>
          </cell>
          <cell r="B1362" t="str">
            <v>HC0</v>
          </cell>
          <cell r="C1362" t="str">
            <v>BARESOLV</v>
          </cell>
          <cell r="D1362">
            <v>-1500000</v>
          </cell>
          <cell r="E1362" t="str">
            <v/>
          </cell>
          <cell r="F1362" t="str">
            <v>Original</v>
          </cell>
        </row>
        <row r="1363">
          <cell r="A1363" t="str">
            <v>HC0BA230090-52885.76</v>
          </cell>
          <cell r="B1363" t="str">
            <v>HC0</v>
          </cell>
          <cell r="C1363" t="str">
            <v>BA230090</v>
          </cell>
          <cell r="D1363">
            <v>-52885.76</v>
          </cell>
          <cell r="E1363" t="str">
            <v/>
          </cell>
          <cell r="F1363" t="str">
            <v>Original</v>
          </cell>
        </row>
        <row r="1364">
          <cell r="A1364" t="str">
            <v>HC0BJADDHC042945201</v>
          </cell>
          <cell r="B1364" t="str">
            <v>HC0</v>
          </cell>
          <cell r="C1364" t="str">
            <v>BJADDHC0</v>
          </cell>
          <cell r="D1364">
            <v>42945201</v>
          </cell>
          <cell r="E1364" t="str">
            <v/>
          </cell>
          <cell r="F1364" t="str">
            <v>Excluded</v>
          </cell>
        </row>
        <row r="1365">
          <cell r="A1365" t="str">
            <v>HC0BJCOHC011863376.1</v>
          </cell>
          <cell r="B1365" t="str">
            <v>HC0</v>
          </cell>
          <cell r="C1365" t="str">
            <v>BJCOHC01</v>
          </cell>
          <cell r="D1365">
            <v>1863376.1</v>
          </cell>
          <cell r="E1365" t="str">
            <v/>
          </cell>
          <cell r="F1365" t="str">
            <v>PY Budget Reserve</v>
          </cell>
        </row>
        <row r="1366">
          <cell r="A1366" t="str">
            <v>HC0BJSUPL01500000</v>
          </cell>
          <cell r="B1366" t="str">
            <v>HC0</v>
          </cell>
          <cell r="C1366" t="str">
            <v>BJSUPL01</v>
          </cell>
          <cell r="D1366">
            <v>500000</v>
          </cell>
          <cell r="E1366" t="str">
            <v/>
          </cell>
          <cell r="F1366" t="str">
            <v>Suppl Approp Bill 17-446</v>
          </cell>
        </row>
        <row r="1367">
          <cell r="A1367" t="str">
            <v>HC0BJSUPL041650000</v>
          </cell>
          <cell r="B1367" t="str">
            <v>HC0</v>
          </cell>
          <cell r="C1367" t="str">
            <v>BJSUPL04</v>
          </cell>
          <cell r="D1367">
            <v>1650000</v>
          </cell>
          <cell r="E1367" t="str">
            <v/>
          </cell>
          <cell r="F1367" t="str">
            <v>Additional Certified Revs/Bill 17-446</v>
          </cell>
        </row>
        <row r="1368">
          <cell r="A1368" t="str">
            <v>HC0BJA17368291150</v>
          </cell>
          <cell r="B1368" t="str">
            <v>HC0</v>
          </cell>
          <cell r="C1368" t="str">
            <v>BJA17368</v>
          </cell>
          <cell r="D1368">
            <v>291150</v>
          </cell>
          <cell r="E1368" t="str">
            <v/>
          </cell>
          <cell r="F1368" t="str">
            <v>DC Act 17-368 / Bill 17-719</v>
          </cell>
        </row>
        <row r="1369">
          <cell r="A1369" t="str">
            <v>HC0BJA173684700000</v>
          </cell>
          <cell r="B1369" t="str">
            <v>HC0</v>
          </cell>
          <cell r="C1369" t="str">
            <v>BJA17368</v>
          </cell>
          <cell r="D1369">
            <v>4700000</v>
          </cell>
          <cell r="E1369" t="str">
            <v/>
          </cell>
          <cell r="F1369" t="str">
            <v>DC Act 17-368</v>
          </cell>
        </row>
        <row r="1370">
          <cell r="A1370" t="str">
            <v>HC0BJRE7118-58600</v>
          </cell>
          <cell r="B1370" t="str">
            <v>HC0</v>
          </cell>
          <cell r="C1370" t="str">
            <v>BJRE7118</v>
          </cell>
          <cell r="D1370">
            <v>-58600</v>
          </cell>
          <cell r="E1370" t="str">
            <v>17-118</v>
          </cell>
          <cell r="F1370" t="str">
            <v>Reprog C</v>
          </cell>
        </row>
        <row r="1371">
          <cell r="A1371" t="str">
            <v>HC0BJRE7118-129000</v>
          </cell>
          <cell r="B1371" t="str">
            <v>HC0</v>
          </cell>
          <cell r="C1371" t="str">
            <v>BJRE7118</v>
          </cell>
          <cell r="D1371">
            <v>-129000</v>
          </cell>
          <cell r="E1371" t="str">
            <v>17-118</v>
          </cell>
          <cell r="F1371" t="str">
            <v>Reprog C</v>
          </cell>
        </row>
        <row r="1372">
          <cell r="A1372" t="str">
            <v>HC0BJRE7131173214</v>
          </cell>
          <cell r="B1372" t="str">
            <v>HC0</v>
          </cell>
          <cell r="C1372" t="str">
            <v>BJRE7131</v>
          </cell>
          <cell r="D1372">
            <v>173214</v>
          </cell>
          <cell r="E1372" t="str">
            <v>17-131</v>
          </cell>
          <cell r="F1372" t="str">
            <v>Reprog C</v>
          </cell>
        </row>
        <row r="1373">
          <cell r="A1373" t="str">
            <v>HC0BJRE7136-3500000</v>
          </cell>
          <cell r="B1373" t="str">
            <v>HC0</v>
          </cell>
          <cell r="C1373" t="str">
            <v>BJRE7136</v>
          </cell>
          <cell r="D1373">
            <v>-3500000</v>
          </cell>
          <cell r="E1373" t="str">
            <v>17-136</v>
          </cell>
          <cell r="F1373" t="str">
            <v>Reprog C</v>
          </cell>
        </row>
        <row r="1374">
          <cell r="A1374" t="str">
            <v>HC0BJRE71363500000</v>
          </cell>
          <cell r="B1374" t="str">
            <v>HC0</v>
          </cell>
          <cell r="C1374" t="str">
            <v>BJRE7136</v>
          </cell>
          <cell r="D1374">
            <v>3500000</v>
          </cell>
          <cell r="E1374" t="str">
            <v>17-136</v>
          </cell>
          <cell r="F1374" t="str">
            <v>Reprog C</v>
          </cell>
        </row>
        <row r="1375">
          <cell r="A1375" t="str">
            <v>HC0BJRE71322500000</v>
          </cell>
          <cell r="B1375" t="str">
            <v>HC0</v>
          </cell>
          <cell r="C1375" t="str">
            <v>BJRE7132</v>
          </cell>
          <cell r="D1375">
            <v>2500000</v>
          </cell>
          <cell r="E1375" t="str">
            <v>17-132</v>
          </cell>
          <cell r="F1375" t="str">
            <v>Reprog C</v>
          </cell>
        </row>
        <row r="1376">
          <cell r="A1376" t="str">
            <v>HC0BJRE712918523.12</v>
          </cell>
          <cell r="B1376" t="str">
            <v>HC0</v>
          </cell>
          <cell r="C1376" t="str">
            <v>BJRE7129</v>
          </cell>
          <cell r="D1376">
            <v>18523.12</v>
          </cell>
          <cell r="E1376" t="str">
            <v/>
          </cell>
          <cell r="F1376" t="str">
            <v>Error</v>
          </cell>
        </row>
        <row r="1377">
          <cell r="A1377" t="str">
            <v>HC0BJRE712927554.67</v>
          </cell>
          <cell r="B1377" t="str">
            <v>HC0</v>
          </cell>
          <cell r="C1377" t="str">
            <v>BJRE7129</v>
          </cell>
          <cell r="D1377">
            <v>27554.67</v>
          </cell>
          <cell r="E1377" t="str">
            <v/>
          </cell>
          <cell r="F1377" t="str">
            <v>Error</v>
          </cell>
        </row>
        <row r="1378">
          <cell r="A1378" t="str">
            <v>HC0BJR7129A18523.12</v>
          </cell>
          <cell r="B1378" t="str">
            <v>HC0</v>
          </cell>
          <cell r="C1378" t="str">
            <v>BJR7129A</v>
          </cell>
          <cell r="D1378">
            <v>18523.12</v>
          </cell>
          <cell r="E1378" t="str">
            <v>17-129</v>
          </cell>
          <cell r="F1378" t="str">
            <v>Reprog C</v>
          </cell>
        </row>
        <row r="1379">
          <cell r="A1379" t="str">
            <v>HC0BJR7129A27554.67</v>
          </cell>
          <cell r="B1379" t="str">
            <v>HC0</v>
          </cell>
          <cell r="C1379" t="str">
            <v>BJR7129A</v>
          </cell>
          <cell r="D1379">
            <v>27554.67</v>
          </cell>
          <cell r="E1379" t="str">
            <v>17-129</v>
          </cell>
          <cell r="F1379" t="str">
            <v>Reprog C</v>
          </cell>
        </row>
        <row r="1380">
          <cell r="A1380" t="str">
            <v>HC0BJR7129B-18523.12</v>
          </cell>
          <cell r="B1380" t="str">
            <v>HC0</v>
          </cell>
          <cell r="C1380" t="str">
            <v>BJR7129B</v>
          </cell>
          <cell r="D1380">
            <v>-18523.12</v>
          </cell>
          <cell r="E1380" t="str">
            <v/>
          </cell>
          <cell r="F1380" t="str">
            <v>Error</v>
          </cell>
        </row>
        <row r="1381">
          <cell r="A1381" t="str">
            <v>HC0BJR7129B-27554.67</v>
          </cell>
          <cell r="B1381" t="str">
            <v>HC0</v>
          </cell>
          <cell r="C1381" t="str">
            <v>BJR7129B</v>
          </cell>
          <cell r="D1381">
            <v>-27554.67</v>
          </cell>
          <cell r="E1381" t="str">
            <v/>
          </cell>
          <cell r="F1381" t="str">
            <v>Error</v>
          </cell>
        </row>
        <row r="1382">
          <cell r="A1382" t="str">
            <v>HC0BJRE7161-15000</v>
          </cell>
          <cell r="B1382" t="str">
            <v>HC0</v>
          </cell>
          <cell r="C1382" t="str">
            <v>BJRE7161</v>
          </cell>
          <cell r="D1382">
            <v>-15000</v>
          </cell>
          <cell r="E1382" t="str">
            <v>17-161</v>
          </cell>
          <cell r="F1382" t="str">
            <v>Reprog C</v>
          </cell>
        </row>
        <row r="1383">
          <cell r="A1383" t="str">
            <v>HC0BJRE7161-85000</v>
          </cell>
          <cell r="B1383" t="str">
            <v>HC0</v>
          </cell>
          <cell r="C1383" t="str">
            <v>BJRE7161</v>
          </cell>
          <cell r="D1383">
            <v>-85000</v>
          </cell>
          <cell r="E1383" t="str">
            <v>17-161</v>
          </cell>
          <cell r="F1383" t="str">
            <v>Reprog C</v>
          </cell>
        </row>
        <row r="1384">
          <cell r="A1384" t="str">
            <v>HC0BJCHCFFR-32819831.05</v>
          </cell>
          <cell r="B1384" t="str">
            <v>HC0</v>
          </cell>
          <cell r="C1384" t="str">
            <v>BJCHCFFR</v>
          </cell>
          <cell r="D1384">
            <v>-32819831.05</v>
          </cell>
          <cell r="E1384" t="str">
            <v/>
          </cell>
          <cell r="F1384" t="str">
            <v>Excluded</v>
          </cell>
        </row>
        <row r="1385">
          <cell r="A1385" t="str">
            <v>HC0BJAPRMOR-415751.62</v>
          </cell>
          <cell r="B1385" t="str">
            <v>HC0</v>
          </cell>
          <cell r="C1385" t="str">
            <v>BJAPRMOR</v>
          </cell>
          <cell r="D1385">
            <v>-415751.62</v>
          </cell>
          <cell r="E1385" t="str">
            <v/>
          </cell>
          <cell r="F1385" t="str">
            <v>Carry Fwd to Future Years</v>
          </cell>
        </row>
        <row r="1386">
          <cell r="A1386" t="str">
            <v>HC0BJCHCFR2-3647298</v>
          </cell>
          <cell r="B1386" t="str">
            <v>HC0</v>
          </cell>
          <cell r="C1386" t="str">
            <v>BJCHCFR2</v>
          </cell>
          <cell r="D1386">
            <v>-3647298</v>
          </cell>
          <cell r="E1386" t="str">
            <v/>
          </cell>
          <cell r="F1386" t="str">
            <v>Excluded</v>
          </cell>
        </row>
        <row r="1387">
          <cell r="A1387" t="str">
            <v>HC0BJ91APMC-13040.86</v>
          </cell>
          <cell r="B1387" t="str">
            <v>HC0</v>
          </cell>
          <cell r="C1387" t="str">
            <v>BJ91APMC</v>
          </cell>
          <cell r="D1387">
            <v>-13040.86</v>
          </cell>
          <cell r="E1387" t="str">
            <v/>
          </cell>
          <cell r="F1387" t="str">
            <v>Error</v>
          </cell>
        </row>
        <row r="1388">
          <cell r="A1388" t="str">
            <v>HC0BJAPMLCR-291150</v>
          </cell>
          <cell r="B1388" t="str">
            <v>HC0</v>
          </cell>
          <cell r="C1388" t="str">
            <v>BJAPMLCR</v>
          </cell>
          <cell r="D1388">
            <v>-291150</v>
          </cell>
          <cell r="E1388" t="str">
            <v/>
          </cell>
          <cell r="F1388" t="str">
            <v>Carry Fwd to Future Years</v>
          </cell>
        </row>
        <row r="1389">
          <cell r="A1389" t="str">
            <v>HC0BJRE7174-66146</v>
          </cell>
          <cell r="B1389" t="str">
            <v>HC0</v>
          </cell>
          <cell r="C1389" t="str">
            <v>BJRE7174</v>
          </cell>
          <cell r="D1389">
            <v>-66146</v>
          </cell>
          <cell r="E1389" t="str">
            <v>17-174</v>
          </cell>
          <cell r="F1389" t="str">
            <v>Reprog C</v>
          </cell>
        </row>
        <row r="1390">
          <cell r="A1390" t="str">
            <v>HC0BJRE71746515997</v>
          </cell>
          <cell r="B1390" t="str">
            <v>HC0</v>
          </cell>
          <cell r="C1390" t="str">
            <v>BJRE7174</v>
          </cell>
          <cell r="D1390">
            <v>6515997</v>
          </cell>
          <cell r="E1390" t="str">
            <v>17-174</v>
          </cell>
          <cell r="F1390" t="str">
            <v>Reprog C</v>
          </cell>
        </row>
        <row r="1391">
          <cell r="A1391" t="str">
            <v>HC0BJAPMC9113040.86</v>
          </cell>
          <cell r="B1391" t="str">
            <v>HC0</v>
          </cell>
          <cell r="C1391" t="str">
            <v>BJAPMC91</v>
          </cell>
          <cell r="D1391">
            <v>13040.86</v>
          </cell>
          <cell r="E1391" t="str">
            <v/>
          </cell>
          <cell r="F1391" t="str">
            <v>Error</v>
          </cell>
        </row>
        <row r="1392">
          <cell r="A1392" t="str">
            <v>HC0BHAPEMS1-23059.37</v>
          </cell>
          <cell r="B1392" t="str">
            <v>HC0</v>
          </cell>
          <cell r="C1392" t="str">
            <v>BHAPEMS1</v>
          </cell>
          <cell r="D1392">
            <v>-23059.37</v>
          </cell>
          <cell r="E1392" t="str">
            <v/>
          </cell>
          <cell r="F1392" t="str">
            <v>Reprog</v>
          </cell>
        </row>
        <row r="1393">
          <cell r="A1393" t="str">
            <v>HC0BHAPEMS1151523.81</v>
          </cell>
          <cell r="B1393" t="str">
            <v>HC0</v>
          </cell>
          <cell r="C1393" t="str">
            <v>BHAPEMS1</v>
          </cell>
          <cell r="D1393">
            <v>151523.81</v>
          </cell>
          <cell r="E1393" t="str">
            <v/>
          </cell>
          <cell r="F1393" t="str">
            <v>Reprog</v>
          </cell>
        </row>
        <row r="1394">
          <cell r="A1394" t="str">
            <v>HC0BHAPEMS1-128464.44</v>
          </cell>
          <cell r="B1394" t="str">
            <v>HC0</v>
          </cell>
          <cell r="C1394" t="str">
            <v>BHAPEMS1</v>
          </cell>
          <cell r="D1394">
            <v>-128464.44</v>
          </cell>
          <cell r="E1394" t="str">
            <v/>
          </cell>
          <cell r="F1394" t="str">
            <v>Reprog</v>
          </cell>
        </row>
        <row r="1395">
          <cell r="A1395" t="str">
            <v>HC0PAR2501A-25318</v>
          </cell>
          <cell r="B1395" t="str">
            <v>HC0</v>
          </cell>
          <cell r="C1395" t="str">
            <v>PAR2501A</v>
          </cell>
          <cell r="D1395">
            <v>-25318</v>
          </cell>
          <cell r="E1395" t="str">
            <v/>
          </cell>
          <cell r="F1395" t="str">
            <v>Reprog</v>
          </cell>
        </row>
        <row r="1396">
          <cell r="A1396" t="str">
            <v>HC0PAR2501A29863</v>
          </cell>
          <cell r="B1396" t="str">
            <v>HC0</v>
          </cell>
          <cell r="C1396" t="str">
            <v>PAR2501A</v>
          </cell>
          <cell r="D1396">
            <v>29863</v>
          </cell>
          <cell r="E1396" t="str">
            <v/>
          </cell>
          <cell r="F1396" t="str">
            <v>Reprog</v>
          </cell>
        </row>
        <row r="1397">
          <cell r="A1397" t="str">
            <v>HC0PAR2501A-4545</v>
          </cell>
          <cell r="B1397" t="str">
            <v>HC0</v>
          </cell>
          <cell r="C1397" t="str">
            <v>PAR2501A</v>
          </cell>
          <cell r="D1397">
            <v>-4545</v>
          </cell>
          <cell r="E1397" t="str">
            <v/>
          </cell>
          <cell r="F1397" t="str">
            <v>Reprog</v>
          </cell>
        </row>
        <row r="1398">
          <cell r="A1398" t="str">
            <v>HC0PAAPMSS1284000</v>
          </cell>
          <cell r="B1398" t="str">
            <v>HC0</v>
          </cell>
          <cell r="C1398" t="str">
            <v>PAAPMSS1</v>
          </cell>
          <cell r="D1398">
            <v>284000</v>
          </cell>
          <cell r="E1398" t="str">
            <v/>
          </cell>
          <cell r="F1398" t="str">
            <v>Reprog</v>
          </cell>
        </row>
        <row r="1399">
          <cell r="A1399" t="str">
            <v>HC0PAAPMSS1-284000</v>
          </cell>
          <cell r="B1399" t="str">
            <v>HC0</v>
          </cell>
          <cell r="C1399" t="str">
            <v>PAAPMSS1</v>
          </cell>
          <cell r="D1399">
            <v>-284000</v>
          </cell>
          <cell r="E1399" t="str">
            <v/>
          </cell>
          <cell r="F1399" t="str">
            <v>Reprog</v>
          </cell>
        </row>
        <row r="1400">
          <cell r="A1400" t="str">
            <v>HC0PAR4513A-4524</v>
          </cell>
          <cell r="B1400" t="str">
            <v>HC0</v>
          </cell>
          <cell r="C1400" t="str">
            <v>PAR4513A</v>
          </cell>
          <cell r="D1400">
            <v>-4524</v>
          </cell>
          <cell r="E1400" t="str">
            <v/>
          </cell>
          <cell r="F1400" t="str">
            <v>Reprog</v>
          </cell>
        </row>
        <row r="1401">
          <cell r="A1401" t="str">
            <v>HC0PAR4513A150000</v>
          </cell>
          <cell r="B1401" t="str">
            <v>HC0</v>
          </cell>
          <cell r="C1401" t="str">
            <v>PAR4513A</v>
          </cell>
          <cell r="D1401">
            <v>150000</v>
          </cell>
          <cell r="E1401" t="str">
            <v/>
          </cell>
          <cell r="F1401" t="str">
            <v>Reprog</v>
          </cell>
        </row>
        <row r="1402">
          <cell r="A1402" t="str">
            <v>HC0PAR4513A-145476</v>
          </cell>
          <cell r="B1402" t="str">
            <v>HC0</v>
          </cell>
          <cell r="C1402" t="str">
            <v>PAR4513A</v>
          </cell>
          <cell r="D1402">
            <v>-145476</v>
          </cell>
          <cell r="E1402" t="str">
            <v/>
          </cell>
          <cell r="F1402" t="str">
            <v>Reprog</v>
          </cell>
        </row>
        <row r="1403">
          <cell r="A1403" t="str">
            <v>HC0PAAPPCHR39844.9</v>
          </cell>
          <cell r="B1403" t="str">
            <v>HC0</v>
          </cell>
          <cell r="C1403" t="str">
            <v>PAAPPCHR</v>
          </cell>
          <cell r="D1403">
            <v>39844.9</v>
          </cell>
          <cell r="E1403" t="str">
            <v/>
          </cell>
          <cell r="F1403" t="str">
            <v>Reprog</v>
          </cell>
        </row>
        <row r="1404">
          <cell r="A1404" t="str">
            <v>HC0PAAPPCHR-39844.9</v>
          </cell>
          <cell r="B1404" t="str">
            <v>HC0</v>
          </cell>
          <cell r="C1404" t="str">
            <v>PAAPPCHR</v>
          </cell>
          <cell r="D1404">
            <v>-39844.9</v>
          </cell>
          <cell r="E1404" t="str">
            <v/>
          </cell>
          <cell r="F1404" t="str">
            <v>Reprog</v>
          </cell>
        </row>
        <row r="1405">
          <cell r="A1405" t="str">
            <v>HC0PAAPCHRR-39844.9</v>
          </cell>
          <cell r="B1405" t="str">
            <v>HC0</v>
          </cell>
          <cell r="C1405" t="str">
            <v>PAAPCHRR</v>
          </cell>
          <cell r="D1405">
            <v>-39844.9</v>
          </cell>
          <cell r="E1405" t="str">
            <v/>
          </cell>
          <cell r="F1405" t="str">
            <v>Reprog</v>
          </cell>
        </row>
        <row r="1406">
          <cell r="A1406" t="str">
            <v>HC0PAAPCHRR39844.9</v>
          </cell>
          <cell r="B1406" t="str">
            <v>HC0</v>
          </cell>
          <cell r="C1406" t="str">
            <v>PAAPCHRR</v>
          </cell>
          <cell r="D1406">
            <v>39844.9</v>
          </cell>
          <cell r="E1406" t="str">
            <v/>
          </cell>
          <cell r="F1406" t="str">
            <v>Reprog</v>
          </cell>
        </row>
        <row r="1407">
          <cell r="A1407" t="str">
            <v>HC0PAAPPEH153000</v>
          </cell>
          <cell r="B1407" t="str">
            <v>HC0</v>
          </cell>
          <cell r="C1407" t="str">
            <v>PAAPPEH1</v>
          </cell>
          <cell r="D1407">
            <v>53000</v>
          </cell>
          <cell r="E1407" t="str">
            <v/>
          </cell>
          <cell r="F1407" t="str">
            <v>Reprog</v>
          </cell>
        </row>
        <row r="1408">
          <cell r="A1408" t="str">
            <v>HC0PAAPPEH1-53000</v>
          </cell>
          <cell r="B1408" t="str">
            <v>HC0</v>
          </cell>
          <cell r="C1408" t="str">
            <v>PAAPPEH1</v>
          </cell>
          <cell r="D1408">
            <v>-53000</v>
          </cell>
          <cell r="E1408" t="str">
            <v/>
          </cell>
          <cell r="F1408" t="str">
            <v>Reprog</v>
          </cell>
        </row>
        <row r="1409">
          <cell r="A1409" t="str">
            <v>HC0PAR4504A185000</v>
          </cell>
          <cell r="B1409" t="str">
            <v>HC0</v>
          </cell>
          <cell r="C1409" t="str">
            <v>PAR4504A</v>
          </cell>
          <cell r="D1409">
            <v>185000</v>
          </cell>
          <cell r="E1409" t="str">
            <v/>
          </cell>
          <cell r="F1409" t="str">
            <v>Reprog</v>
          </cell>
        </row>
        <row r="1410">
          <cell r="A1410" t="str">
            <v>HC0PAR4504A-185000</v>
          </cell>
          <cell r="B1410" t="str">
            <v>HC0</v>
          </cell>
          <cell r="C1410" t="str">
            <v>PAR4504A</v>
          </cell>
          <cell r="D1410">
            <v>-185000</v>
          </cell>
          <cell r="E1410" t="str">
            <v/>
          </cell>
          <cell r="F1410" t="str">
            <v>Reprog</v>
          </cell>
        </row>
        <row r="1411">
          <cell r="A1411" t="str">
            <v>HC0PAR4504B348299</v>
          </cell>
          <cell r="B1411" t="str">
            <v>HC0</v>
          </cell>
          <cell r="C1411" t="str">
            <v>PAR4504B</v>
          </cell>
          <cell r="D1411">
            <v>348299</v>
          </cell>
          <cell r="E1411" t="str">
            <v/>
          </cell>
          <cell r="F1411" t="str">
            <v>Reprog</v>
          </cell>
        </row>
        <row r="1412">
          <cell r="A1412" t="str">
            <v>HC0PAR4504B-348299</v>
          </cell>
          <cell r="B1412" t="str">
            <v>HC0</v>
          </cell>
          <cell r="C1412" t="str">
            <v>PAR4504B</v>
          </cell>
          <cell r="D1412">
            <v>-348299</v>
          </cell>
          <cell r="E1412" t="str">
            <v/>
          </cell>
          <cell r="F1412" t="str">
            <v>Reprog</v>
          </cell>
        </row>
        <row r="1413">
          <cell r="A1413" t="str">
            <v>HC0PAAPMNP1136000</v>
          </cell>
          <cell r="B1413" t="str">
            <v>HC0</v>
          </cell>
          <cell r="C1413" t="str">
            <v>PAAPMNP1</v>
          </cell>
          <cell r="D1413">
            <v>136000</v>
          </cell>
          <cell r="E1413" t="str">
            <v/>
          </cell>
          <cell r="F1413" t="str">
            <v>Reprog</v>
          </cell>
        </row>
        <row r="1414">
          <cell r="A1414" t="str">
            <v>HC0PAAPMNP1-136000</v>
          </cell>
          <cell r="B1414" t="str">
            <v>HC0</v>
          </cell>
          <cell r="C1414" t="str">
            <v>PAAPMNP1</v>
          </cell>
          <cell r="D1414">
            <v>-136000</v>
          </cell>
          <cell r="E1414" t="str">
            <v/>
          </cell>
          <cell r="F1414" t="str">
            <v>Reprog</v>
          </cell>
        </row>
        <row r="1415">
          <cell r="A1415" t="str">
            <v>HC0PAR4511A-5000</v>
          </cell>
          <cell r="B1415" t="str">
            <v>HC0</v>
          </cell>
          <cell r="C1415" t="str">
            <v>PAR4511A</v>
          </cell>
          <cell r="D1415">
            <v>-5000</v>
          </cell>
          <cell r="E1415" t="str">
            <v/>
          </cell>
          <cell r="F1415" t="str">
            <v>Reprog</v>
          </cell>
        </row>
        <row r="1416">
          <cell r="A1416" t="str">
            <v>HC0PAR4511A37000</v>
          </cell>
          <cell r="B1416" t="str">
            <v>HC0</v>
          </cell>
          <cell r="C1416" t="str">
            <v>PAR4511A</v>
          </cell>
          <cell r="D1416">
            <v>37000</v>
          </cell>
          <cell r="E1416" t="str">
            <v/>
          </cell>
          <cell r="F1416" t="str">
            <v>Reprog</v>
          </cell>
        </row>
        <row r="1417">
          <cell r="A1417" t="str">
            <v>HC0PAR4511A-32000</v>
          </cell>
          <cell r="B1417" t="str">
            <v>HC0</v>
          </cell>
          <cell r="C1417" t="str">
            <v>PAR4511A</v>
          </cell>
          <cell r="D1417">
            <v>-32000</v>
          </cell>
          <cell r="E1417" t="str">
            <v/>
          </cell>
          <cell r="F1417" t="str">
            <v>Reprog</v>
          </cell>
        </row>
        <row r="1418">
          <cell r="A1418" t="str">
            <v>HC0PADIDF08-100000</v>
          </cell>
          <cell r="B1418" t="str">
            <v>HC0</v>
          </cell>
          <cell r="C1418" t="str">
            <v>PADIDF08</v>
          </cell>
          <cell r="D1418">
            <v>-100000</v>
          </cell>
          <cell r="E1418" t="str">
            <v/>
          </cell>
          <cell r="F1418" t="str">
            <v>Reprog</v>
          </cell>
        </row>
        <row r="1419">
          <cell r="A1419" t="str">
            <v>HC0PADIDF08-25000</v>
          </cell>
          <cell r="B1419" t="str">
            <v>HC0</v>
          </cell>
          <cell r="C1419" t="str">
            <v>PADIDF08</v>
          </cell>
          <cell r="D1419">
            <v>-25000</v>
          </cell>
          <cell r="E1419" t="str">
            <v/>
          </cell>
          <cell r="F1419" t="str">
            <v>Reprog</v>
          </cell>
        </row>
        <row r="1420">
          <cell r="A1420" t="str">
            <v>HC0PADIDF08200000</v>
          </cell>
          <cell r="B1420" t="str">
            <v>HC0</v>
          </cell>
          <cell r="C1420" t="str">
            <v>PADIDF08</v>
          </cell>
          <cell r="D1420">
            <v>200000</v>
          </cell>
          <cell r="E1420" t="str">
            <v/>
          </cell>
          <cell r="F1420" t="str">
            <v>Reprog</v>
          </cell>
        </row>
        <row r="1421">
          <cell r="A1421" t="str">
            <v>HC0PALMAA08-82775</v>
          </cell>
          <cell r="B1421" t="str">
            <v>HC0</v>
          </cell>
          <cell r="C1421" t="str">
            <v>PALMAA08</v>
          </cell>
          <cell r="D1421">
            <v>-82775</v>
          </cell>
          <cell r="E1421" t="str">
            <v/>
          </cell>
          <cell r="F1421" t="str">
            <v>Reprog</v>
          </cell>
        </row>
        <row r="1422">
          <cell r="A1422" t="str">
            <v>HC0PALMAA0882775</v>
          </cell>
          <cell r="B1422" t="str">
            <v>HC0</v>
          </cell>
          <cell r="C1422" t="str">
            <v>PALMAA08</v>
          </cell>
          <cell r="D1422">
            <v>82775</v>
          </cell>
          <cell r="E1422" t="str">
            <v/>
          </cell>
          <cell r="F1422" t="str">
            <v>Reprog</v>
          </cell>
        </row>
        <row r="1423">
          <cell r="A1423" t="str">
            <v>HC0PADIDF08-75000</v>
          </cell>
          <cell r="B1423" t="str">
            <v>HC0</v>
          </cell>
          <cell r="C1423" t="str">
            <v>PADIDF08</v>
          </cell>
          <cell r="D1423">
            <v>-75000</v>
          </cell>
          <cell r="E1423" t="str">
            <v/>
          </cell>
          <cell r="F1423" t="str">
            <v>Reprog</v>
          </cell>
        </row>
        <row r="1424">
          <cell r="A1424" t="str">
            <v>HC0PAAPRA08-150000</v>
          </cell>
          <cell r="B1424" t="str">
            <v>HC0</v>
          </cell>
          <cell r="C1424" t="str">
            <v>PAAPRA08</v>
          </cell>
          <cell r="D1424">
            <v>-150000</v>
          </cell>
          <cell r="E1424" t="str">
            <v/>
          </cell>
          <cell r="F1424" t="str">
            <v>Reprog</v>
          </cell>
        </row>
        <row r="1425">
          <cell r="A1425" t="str">
            <v>HC0PAAPRA08-1000</v>
          </cell>
          <cell r="B1425" t="str">
            <v>HC0</v>
          </cell>
          <cell r="C1425" t="str">
            <v>PAAPRA08</v>
          </cell>
          <cell r="D1425">
            <v>-1000</v>
          </cell>
          <cell r="E1425" t="str">
            <v/>
          </cell>
          <cell r="F1425" t="str">
            <v>Reprog</v>
          </cell>
        </row>
        <row r="1426">
          <cell r="A1426" t="str">
            <v>HC0PAAPRA08250000</v>
          </cell>
          <cell r="B1426" t="str">
            <v>HC0</v>
          </cell>
          <cell r="C1426" t="str">
            <v>PAAPRA08</v>
          </cell>
          <cell r="D1426">
            <v>250000</v>
          </cell>
          <cell r="E1426" t="str">
            <v/>
          </cell>
          <cell r="F1426" t="str">
            <v>Reprog</v>
          </cell>
        </row>
        <row r="1427">
          <cell r="A1427" t="str">
            <v>HC0PAAPRA08-85000</v>
          </cell>
          <cell r="B1427" t="str">
            <v>HC0</v>
          </cell>
          <cell r="C1427" t="str">
            <v>PAAPRA08</v>
          </cell>
          <cell r="D1427">
            <v>-85000</v>
          </cell>
          <cell r="E1427" t="str">
            <v/>
          </cell>
          <cell r="F1427" t="str">
            <v>Reprog</v>
          </cell>
        </row>
        <row r="1428">
          <cell r="A1428" t="str">
            <v>HC0PAAPRA08-14000</v>
          </cell>
          <cell r="B1428" t="str">
            <v>HC0</v>
          </cell>
          <cell r="C1428" t="str">
            <v>PAAPRA08</v>
          </cell>
          <cell r="D1428">
            <v>-14000</v>
          </cell>
          <cell r="E1428" t="str">
            <v/>
          </cell>
          <cell r="F1428" t="str">
            <v>Reprog</v>
          </cell>
        </row>
        <row r="1429">
          <cell r="A1429" t="str">
            <v>HC0PADCHE08200000</v>
          </cell>
          <cell r="B1429" t="str">
            <v>HC0</v>
          </cell>
          <cell r="C1429" t="str">
            <v>PADCHE08</v>
          </cell>
          <cell r="D1429">
            <v>200000</v>
          </cell>
          <cell r="E1429" t="str">
            <v/>
          </cell>
          <cell r="F1429" t="str">
            <v>Reprog</v>
          </cell>
        </row>
        <row r="1430">
          <cell r="A1430" t="str">
            <v>HC0PADCHE08-200000</v>
          </cell>
          <cell r="B1430" t="str">
            <v>HC0</v>
          </cell>
          <cell r="C1430" t="str">
            <v>PADCHE08</v>
          </cell>
          <cell r="D1430">
            <v>-200000</v>
          </cell>
          <cell r="E1430" t="str">
            <v/>
          </cell>
          <cell r="F1430" t="str">
            <v>Reprog</v>
          </cell>
        </row>
        <row r="1431">
          <cell r="A1431" t="str">
            <v>HF0BA0920074870614</v>
          </cell>
          <cell r="B1431" t="str">
            <v>HF0</v>
          </cell>
          <cell r="C1431" t="str">
            <v>BA092007</v>
          </cell>
          <cell r="D1431">
            <v>4870614</v>
          </cell>
          <cell r="E1431" t="str">
            <v/>
          </cell>
          <cell r="F1431" t="str">
            <v>Original</v>
          </cell>
        </row>
        <row r="1432">
          <cell r="A1432" t="str">
            <v>HF0BA0920072134960</v>
          </cell>
          <cell r="B1432" t="str">
            <v>HF0</v>
          </cell>
          <cell r="C1432" t="str">
            <v>BA092007</v>
          </cell>
          <cell r="D1432">
            <v>2134960</v>
          </cell>
          <cell r="E1432" t="str">
            <v/>
          </cell>
          <cell r="F1432" t="str">
            <v>Original</v>
          </cell>
        </row>
        <row r="1433">
          <cell r="A1433" t="str">
            <v>HF0BA0920077654540</v>
          </cell>
          <cell r="B1433" t="str">
            <v>HF0</v>
          </cell>
          <cell r="C1433" t="str">
            <v>BA092007</v>
          </cell>
          <cell r="D1433">
            <v>7654540</v>
          </cell>
          <cell r="E1433" t="str">
            <v/>
          </cell>
          <cell r="F1433" t="str">
            <v>Original</v>
          </cell>
        </row>
        <row r="1434">
          <cell r="A1434" t="str">
            <v>HF0BAMOVHF0-7453000</v>
          </cell>
          <cell r="B1434" t="str">
            <v>HF0</v>
          </cell>
          <cell r="C1434" t="str">
            <v>BAMOVHF0</v>
          </cell>
          <cell r="D1434">
            <v>-7453000</v>
          </cell>
          <cell r="E1434" t="str">
            <v/>
          </cell>
          <cell r="F1434" t="str">
            <v>Original</v>
          </cell>
        </row>
        <row r="1435">
          <cell r="A1435" t="str">
            <v>HM0BA0920072080925.92</v>
          </cell>
          <cell r="B1435" t="str">
            <v>HM0</v>
          </cell>
          <cell r="C1435" t="str">
            <v>BA092007</v>
          </cell>
          <cell r="D1435">
            <v>2080925.92</v>
          </cell>
          <cell r="E1435" t="str">
            <v/>
          </cell>
          <cell r="F1435" t="str">
            <v>Original</v>
          </cell>
        </row>
        <row r="1436">
          <cell r="A1436" t="str">
            <v>HM0BA092007739444.18</v>
          </cell>
          <cell r="B1436" t="str">
            <v>HM0</v>
          </cell>
          <cell r="C1436" t="str">
            <v>BA092007</v>
          </cell>
          <cell r="D1436">
            <v>739444.18</v>
          </cell>
          <cell r="E1436" t="str">
            <v/>
          </cell>
          <cell r="F1436" t="str">
            <v>Original</v>
          </cell>
        </row>
        <row r="1437">
          <cell r="A1437" t="str">
            <v>HM0BA09200718600</v>
          </cell>
          <cell r="B1437" t="str">
            <v>HM0</v>
          </cell>
          <cell r="C1437" t="str">
            <v>BA092007</v>
          </cell>
          <cell r="D1437">
            <v>18600</v>
          </cell>
          <cell r="E1437" t="str">
            <v/>
          </cell>
          <cell r="F1437" t="str">
            <v>Original</v>
          </cell>
        </row>
        <row r="1438">
          <cell r="A1438" t="str">
            <v>HM0BJCORHM075000</v>
          </cell>
          <cell r="B1438" t="str">
            <v>HM0</v>
          </cell>
          <cell r="C1438" t="str">
            <v>BJCORHM0</v>
          </cell>
          <cell r="D1438">
            <v>75000</v>
          </cell>
          <cell r="E1438" t="str">
            <v/>
          </cell>
          <cell r="F1438" t="str">
            <v>PY Budget Reserve</v>
          </cell>
        </row>
        <row r="1439">
          <cell r="A1439" t="str">
            <v>HP0BA09200746533150</v>
          </cell>
          <cell r="B1439" t="str">
            <v>HP0</v>
          </cell>
          <cell r="C1439" t="str">
            <v>BA092007</v>
          </cell>
          <cell r="D1439">
            <v>46533150</v>
          </cell>
          <cell r="E1439" t="str">
            <v/>
          </cell>
          <cell r="F1439" t="str">
            <v>Original</v>
          </cell>
        </row>
        <row r="1440">
          <cell r="A1440" t="str">
            <v>HP0BJSUPL0930000000</v>
          </cell>
          <cell r="B1440" t="str">
            <v>HP0</v>
          </cell>
          <cell r="C1440" t="str">
            <v>BJSUPL09</v>
          </cell>
          <cell r="D1440">
            <v>30000000</v>
          </cell>
          <cell r="E1440" t="str">
            <v/>
          </cell>
          <cell r="F1440" t="str">
            <v>Additional Certified Revs/Bill 17-446</v>
          </cell>
        </row>
        <row r="1441">
          <cell r="A1441" t="str">
            <v>HY0BA09200730983000</v>
          </cell>
          <cell r="B1441" t="str">
            <v>HY0</v>
          </cell>
          <cell r="C1441" t="str">
            <v>BA092007</v>
          </cell>
          <cell r="D1441">
            <v>30983000</v>
          </cell>
          <cell r="E1441" t="str">
            <v/>
          </cell>
          <cell r="F1441" t="str">
            <v>Original</v>
          </cell>
        </row>
        <row r="1442">
          <cell r="A1442" t="str">
            <v>JA0BA09200722261975.95</v>
          </cell>
          <cell r="B1442" t="str">
            <v>JA0</v>
          </cell>
          <cell r="C1442" t="str">
            <v>BA092007</v>
          </cell>
          <cell r="D1442">
            <v>22261975.95</v>
          </cell>
          <cell r="E1442" t="str">
            <v/>
          </cell>
          <cell r="F1442" t="str">
            <v>Original</v>
          </cell>
        </row>
        <row r="1443">
          <cell r="A1443" t="str">
            <v>JA0BA092007157805505.71</v>
          </cell>
          <cell r="B1443" t="str">
            <v>JA0</v>
          </cell>
          <cell r="C1443" t="str">
            <v>BA092007</v>
          </cell>
          <cell r="D1443">
            <v>157805505.71</v>
          </cell>
          <cell r="E1443" t="str">
            <v/>
          </cell>
          <cell r="F1443" t="str">
            <v>Original</v>
          </cell>
        </row>
        <row r="1444">
          <cell r="A1444" t="str">
            <v>JA0BA092007400000</v>
          </cell>
          <cell r="B1444" t="str">
            <v>JA0</v>
          </cell>
          <cell r="C1444" t="str">
            <v>BA092007</v>
          </cell>
          <cell r="D1444">
            <v>400000</v>
          </cell>
          <cell r="E1444" t="str">
            <v/>
          </cell>
          <cell r="F1444" t="str">
            <v>Original</v>
          </cell>
        </row>
        <row r="1445">
          <cell r="A1445" t="str">
            <v>JA0BA0920072500000</v>
          </cell>
          <cell r="B1445" t="str">
            <v>JA0</v>
          </cell>
          <cell r="C1445" t="str">
            <v>BA092007</v>
          </cell>
          <cell r="D1445">
            <v>2500000</v>
          </cell>
          <cell r="E1445" t="str">
            <v/>
          </cell>
          <cell r="F1445" t="str">
            <v>Original</v>
          </cell>
        </row>
        <row r="1446">
          <cell r="A1446" t="str">
            <v>JA0BA092007300000</v>
          </cell>
          <cell r="B1446" t="str">
            <v>JA0</v>
          </cell>
          <cell r="C1446" t="str">
            <v>BA092007</v>
          </cell>
          <cell r="D1446">
            <v>300000</v>
          </cell>
          <cell r="E1446" t="str">
            <v/>
          </cell>
          <cell r="F1446" t="str">
            <v>Original</v>
          </cell>
        </row>
        <row r="1447">
          <cell r="A1447" t="str">
            <v>JA0BA952007-500000</v>
          </cell>
          <cell r="B1447" t="str">
            <v>JA0</v>
          </cell>
          <cell r="C1447" t="str">
            <v>BA952007</v>
          </cell>
          <cell r="D1447">
            <v>-500000</v>
          </cell>
          <cell r="E1447" t="str">
            <v/>
          </cell>
          <cell r="F1447" t="str">
            <v>Original</v>
          </cell>
        </row>
        <row r="1448">
          <cell r="A1448" t="str">
            <v>JA0BACORJA0-19501883</v>
          </cell>
          <cell r="B1448" t="str">
            <v>JA0</v>
          </cell>
          <cell r="C1448" t="str">
            <v>BACORJA0</v>
          </cell>
          <cell r="D1448">
            <v>-19501883</v>
          </cell>
          <cell r="E1448" t="str">
            <v/>
          </cell>
          <cell r="F1448" t="str">
            <v>Original</v>
          </cell>
        </row>
        <row r="1449">
          <cell r="A1449" t="str">
            <v>JA0BACORJA019501883</v>
          </cell>
          <cell r="B1449" t="str">
            <v>JA0</v>
          </cell>
          <cell r="C1449" t="str">
            <v>BACORJA0</v>
          </cell>
          <cell r="D1449">
            <v>19501883</v>
          </cell>
          <cell r="E1449" t="str">
            <v/>
          </cell>
          <cell r="F1449" t="str">
            <v>Original</v>
          </cell>
        </row>
        <row r="1450">
          <cell r="A1450" t="str">
            <v>JA0BAFIXCOR-2050515</v>
          </cell>
          <cell r="B1450" t="str">
            <v>JA0</v>
          </cell>
          <cell r="C1450" t="str">
            <v>BAFIXCOR</v>
          </cell>
          <cell r="D1450">
            <v>-2050515</v>
          </cell>
          <cell r="E1450" t="str">
            <v/>
          </cell>
          <cell r="F1450" t="str">
            <v>Original</v>
          </cell>
        </row>
        <row r="1451">
          <cell r="A1451" t="str">
            <v>JA0BAFIXCOR2050515</v>
          </cell>
          <cell r="B1451" t="str">
            <v>JA0</v>
          </cell>
          <cell r="C1451" t="str">
            <v>BAFIXCOR</v>
          </cell>
          <cell r="D1451">
            <v>2050515</v>
          </cell>
          <cell r="E1451" t="str">
            <v/>
          </cell>
          <cell r="F1451" t="str">
            <v>Original</v>
          </cell>
        </row>
        <row r="1452">
          <cell r="A1452" t="str">
            <v>JA0BAFIXCOR-598695</v>
          </cell>
          <cell r="B1452" t="str">
            <v>JA0</v>
          </cell>
          <cell r="C1452" t="str">
            <v>BAFIXCOR</v>
          </cell>
          <cell r="D1452">
            <v>-598695</v>
          </cell>
          <cell r="E1452" t="str">
            <v/>
          </cell>
          <cell r="F1452" t="str">
            <v>Original</v>
          </cell>
        </row>
        <row r="1453">
          <cell r="A1453" t="str">
            <v>JA0BAFIXCOR598695</v>
          </cell>
          <cell r="B1453" t="str">
            <v>JA0</v>
          </cell>
          <cell r="C1453" t="str">
            <v>BAFIXCOR</v>
          </cell>
          <cell r="D1453">
            <v>598695</v>
          </cell>
          <cell r="E1453" t="str">
            <v/>
          </cell>
          <cell r="F1453" t="str">
            <v>Original</v>
          </cell>
        </row>
        <row r="1454">
          <cell r="A1454" t="str">
            <v>JA0BJREP785-2678933</v>
          </cell>
          <cell r="B1454" t="str">
            <v>JA0</v>
          </cell>
          <cell r="C1454" t="str">
            <v>BJREP785</v>
          </cell>
          <cell r="D1454">
            <v>-2678933</v>
          </cell>
          <cell r="E1454" t="str">
            <v>17-85</v>
          </cell>
          <cell r="F1454" t="str">
            <v>Reprog C</v>
          </cell>
        </row>
        <row r="1455">
          <cell r="A1455" t="str">
            <v>JA0BJREP7852678933</v>
          </cell>
          <cell r="B1455" t="str">
            <v>JA0</v>
          </cell>
          <cell r="C1455" t="str">
            <v>BJREP785</v>
          </cell>
          <cell r="D1455">
            <v>2678933</v>
          </cell>
          <cell r="E1455" t="str">
            <v>17-85</v>
          </cell>
          <cell r="F1455" t="str">
            <v>Reprog C</v>
          </cell>
        </row>
        <row r="1456">
          <cell r="A1456" t="str">
            <v>JA0BJREP798-407405</v>
          </cell>
          <cell r="B1456" t="str">
            <v>JA0</v>
          </cell>
          <cell r="C1456" t="str">
            <v>BJREP798</v>
          </cell>
          <cell r="D1456">
            <v>-407405</v>
          </cell>
          <cell r="E1456" t="str">
            <v>17-98</v>
          </cell>
          <cell r="F1456" t="str">
            <v>Reprog C</v>
          </cell>
        </row>
        <row r="1457">
          <cell r="A1457" t="str">
            <v>JA0BJREP798-40735079</v>
          </cell>
          <cell r="B1457" t="str">
            <v>JA0</v>
          </cell>
          <cell r="C1457" t="str">
            <v>BJREP798</v>
          </cell>
          <cell r="D1457">
            <v>-40735079</v>
          </cell>
          <cell r="E1457" t="str">
            <v>17-98</v>
          </cell>
          <cell r="F1457" t="str">
            <v>Reprog C</v>
          </cell>
        </row>
        <row r="1458">
          <cell r="A1458" t="str">
            <v>JA0BJSUPL031193000</v>
          </cell>
          <cell r="B1458" t="str">
            <v>JA0</v>
          </cell>
          <cell r="C1458" t="str">
            <v>BJSUPL03</v>
          </cell>
          <cell r="D1458">
            <v>1193000</v>
          </cell>
          <cell r="E1458" t="str">
            <v/>
          </cell>
          <cell r="F1458" t="str">
            <v>Additional Certified Revs/Bill 17-446</v>
          </cell>
        </row>
        <row r="1459">
          <cell r="A1459" t="str">
            <v>JA0BJRE7118-399900</v>
          </cell>
          <cell r="B1459" t="str">
            <v>JA0</v>
          </cell>
          <cell r="C1459" t="str">
            <v>BJRE7118</v>
          </cell>
          <cell r="D1459">
            <v>-399900</v>
          </cell>
          <cell r="E1459" t="str">
            <v>17-118</v>
          </cell>
          <cell r="F1459" t="str">
            <v>Reprog C</v>
          </cell>
        </row>
        <row r="1460">
          <cell r="A1460" t="str">
            <v>JA0BJUP2JA0383000</v>
          </cell>
          <cell r="B1460" t="str">
            <v>JA0</v>
          </cell>
          <cell r="C1460" t="str">
            <v>BJUP2JA0</v>
          </cell>
          <cell r="D1460">
            <v>383000</v>
          </cell>
          <cell r="E1460" t="str">
            <v/>
          </cell>
          <cell r="F1460" t="str">
            <v>WI Allocation</v>
          </cell>
        </row>
        <row r="1461">
          <cell r="A1461" t="str">
            <v>JA0BJRE7148200000</v>
          </cell>
          <cell r="B1461" t="str">
            <v>JA0</v>
          </cell>
          <cell r="C1461" t="str">
            <v>BJRE7148</v>
          </cell>
          <cell r="D1461">
            <v>200000</v>
          </cell>
          <cell r="E1461" t="str">
            <v/>
          </cell>
          <cell r="F1461" t="str">
            <v>Reprog</v>
          </cell>
        </row>
        <row r="1462">
          <cell r="A1462" t="str">
            <v>JA0BJR7148A-200000</v>
          </cell>
          <cell r="B1462" t="str">
            <v>JA0</v>
          </cell>
          <cell r="C1462" t="str">
            <v>BJR7148A</v>
          </cell>
          <cell r="D1462">
            <v>-200000</v>
          </cell>
          <cell r="E1462" t="str">
            <v/>
          </cell>
          <cell r="F1462" t="str">
            <v>Reprog</v>
          </cell>
        </row>
        <row r="1463">
          <cell r="A1463" t="str">
            <v>JA0BJR7148B200000</v>
          </cell>
          <cell r="B1463" t="str">
            <v>JA0</v>
          </cell>
          <cell r="C1463" t="str">
            <v>BJR7148B</v>
          </cell>
          <cell r="D1463">
            <v>200000</v>
          </cell>
          <cell r="E1463" t="str">
            <v/>
          </cell>
          <cell r="F1463" t="str">
            <v>Reprog</v>
          </cell>
        </row>
        <row r="1464">
          <cell r="A1464" t="str">
            <v>JA0BJ8JA603200000</v>
          </cell>
          <cell r="B1464" t="str">
            <v>JA0</v>
          </cell>
          <cell r="C1464" t="str">
            <v>BJ8JA603</v>
          </cell>
          <cell r="D1464">
            <v>200000</v>
          </cell>
          <cell r="E1464" t="str">
            <v>17-148</v>
          </cell>
          <cell r="F1464" t="str">
            <v>Reprog C</v>
          </cell>
        </row>
        <row r="1465">
          <cell r="A1465" t="str">
            <v>JA0PA8APCPP-4501883</v>
          </cell>
          <cell r="B1465" t="str">
            <v>JA0</v>
          </cell>
          <cell r="C1465" t="str">
            <v>PA8APCPP</v>
          </cell>
          <cell r="D1465">
            <v>-4501883</v>
          </cell>
          <cell r="E1465" t="str">
            <v/>
          </cell>
          <cell r="F1465" t="str">
            <v>Reprog</v>
          </cell>
        </row>
        <row r="1466">
          <cell r="A1466" t="str">
            <v>JA0PA8APCPP4501883</v>
          </cell>
          <cell r="B1466" t="str">
            <v>JA0</v>
          </cell>
          <cell r="C1466" t="str">
            <v>PA8APCPP</v>
          </cell>
          <cell r="D1466">
            <v>4501883</v>
          </cell>
          <cell r="E1466" t="str">
            <v/>
          </cell>
          <cell r="F1466" t="str">
            <v>Reprog</v>
          </cell>
        </row>
        <row r="1467">
          <cell r="A1467" t="str">
            <v>JA0PAAFOLOC-12000</v>
          </cell>
          <cell r="B1467" t="str">
            <v>JA0</v>
          </cell>
          <cell r="C1467" t="str">
            <v>PAAFOLOC</v>
          </cell>
          <cell r="D1467">
            <v>-12000</v>
          </cell>
          <cell r="E1467" t="str">
            <v/>
          </cell>
          <cell r="F1467" t="str">
            <v>Reprog</v>
          </cell>
        </row>
        <row r="1468">
          <cell r="A1468" t="str">
            <v>JA0PAAFOLOC12000</v>
          </cell>
          <cell r="B1468" t="str">
            <v>JA0</v>
          </cell>
          <cell r="C1468" t="str">
            <v>PAAFOLOC</v>
          </cell>
          <cell r="D1468">
            <v>12000</v>
          </cell>
          <cell r="E1468" t="str">
            <v/>
          </cell>
          <cell r="F1468" t="str">
            <v>Reprog</v>
          </cell>
        </row>
        <row r="1469">
          <cell r="A1469" t="str">
            <v>JA0PAOCFORE-20000</v>
          </cell>
          <cell r="B1469" t="str">
            <v>JA0</v>
          </cell>
          <cell r="C1469" t="str">
            <v>PAOCFORE</v>
          </cell>
          <cell r="D1469">
            <v>-20000</v>
          </cell>
          <cell r="E1469" t="str">
            <v/>
          </cell>
          <cell r="F1469" t="str">
            <v>Reprog</v>
          </cell>
        </row>
        <row r="1470">
          <cell r="A1470" t="str">
            <v>JA0PAOCFORE20000</v>
          </cell>
          <cell r="B1470" t="str">
            <v>JA0</v>
          </cell>
          <cell r="C1470" t="str">
            <v>PAOCFORE</v>
          </cell>
          <cell r="D1470">
            <v>20000</v>
          </cell>
          <cell r="E1470" t="str">
            <v/>
          </cell>
          <cell r="F1470" t="str">
            <v>Reprog</v>
          </cell>
        </row>
        <row r="1471">
          <cell r="A1471" t="str">
            <v>JA0PAFSA226226353</v>
          </cell>
          <cell r="B1471" t="str">
            <v>JA0</v>
          </cell>
          <cell r="C1471" t="str">
            <v>PAFSA226</v>
          </cell>
          <cell r="D1471">
            <v>226353</v>
          </cell>
          <cell r="E1471" t="str">
            <v/>
          </cell>
          <cell r="F1471" t="str">
            <v>Reprog</v>
          </cell>
        </row>
        <row r="1472">
          <cell r="A1472" t="str">
            <v>JA0PAFSA226-27000</v>
          </cell>
          <cell r="B1472" t="str">
            <v>JA0</v>
          </cell>
          <cell r="C1472" t="str">
            <v>PAFSA226</v>
          </cell>
          <cell r="D1472">
            <v>-27000</v>
          </cell>
          <cell r="E1472" t="str">
            <v/>
          </cell>
          <cell r="F1472" t="str">
            <v>Reprog</v>
          </cell>
        </row>
        <row r="1473">
          <cell r="A1473" t="str">
            <v>JA0PAFSA226-199353</v>
          </cell>
          <cell r="B1473" t="str">
            <v>JA0</v>
          </cell>
          <cell r="C1473" t="str">
            <v>PAFSA226</v>
          </cell>
          <cell r="D1473">
            <v>-199353</v>
          </cell>
          <cell r="E1473" t="str">
            <v/>
          </cell>
          <cell r="F1473" t="str">
            <v>Reprog</v>
          </cell>
        </row>
        <row r="1474">
          <cell r="A1474" t="str">
            <v>JA0PARETIRE1400000</v>
          </cell>
          <cell r="B1474" t="str">
            <v>JA0</v>
          </cell>
          <cell r="C1474" t="str">
            <v>PARETIRE</v>
          </cell>
          <cell r="D1474">
            <v>1400000</v>
          </cell>
          <cell r="E1474" t="str">
            <v>17-107</v>
          </cell>
          <cell r="F1474" t="str">
            <v>Reprog C</v>
          </cell>
        </row>
        <row r="1475">
          <cell r="A1475" t="str">
            <v>JA0PARETIRE-1400000</v>
          </cell>
          <cell r="B1475" t="str">
            <v>JA0</v>
          </cell>
          <cell r="C1475" t="str">
            <v>PARETIRE</v>
          </cell>
          <cell r="D1475">
            <v>-1400000</v>
          </cell>
          <cell r="E1475" t="str">
            <v>17-107</v>
          </cell>
          <cell r="F1475" t="str">
            <v>Reprog C</v>
          </cell>
        </row>
        <row r="1476">
          <cell r="A1476" t="str">
            <v>JA0PAMW0903-4000</v>
          </cell>
          <cell r="B1476" t="str">
            <v>JA0</v>
          </cell>
          <cell r="C1476" t="str">
            <v>PAMW0903</v>
          </cell>
          <cell r="D1476">
            <v>-4000</v>
          </cell>
          <cell r="E1476" t="str">
            <v/>
          </cell>
          <cell r="F1476" t="str">
            <v>Reprog</v>
          </cell>
        </row>
        <row r="1477">
          <cell r="A1477" t="str">
            <v>JA0PAMW090360000</v>
          </cell>
          <cell r="B1477" t="str">
            <v>JA0</v>
          </cell>
          <cell r="C1477" t="str">
            <v>PAMW0903</v>
          </cell>
          <cell r="D1477">
            <v>60000</v>
          </cell>
          <cell r="E1477" t="str">
            <v/>
          </cell>
          <cell r="F1477" t="str">
            <v>Reprog</v>
          </cell>
        </row>
        <row r="1478">
          <cell r="A1478" t="str">
            <v>JA0PAMW0903-56000</v>
          </cell>
          <cell r="B1478" t="str">
            <v>JA0</v>
          </cell>
          <cell r="C1478" t="str">
            <v>PAMW0903</v>
          </cell>
          <cell r="D1478">
            <v>-56000</v>
          </cell>
          <cell r="E1478" t="str">
            <v/>
          </cell>
          <cell r="F1478" t="str">
            <v>Reprog</v>
          </cell>
        </row>
        <row r="1479">
          <cell r="A1479" t="str">
            <v>JM0BA09200718163994.3</v>
          </cell>
          <cell r="B1479" t="str">
            <v>JM0</v>
          </cell>
          <cell r="C1479" t="str">
            <v>BA092007</v>
          </cell>
          <cell r="D1479">
            <v>18163994.3</v>
          </cell>
          <cell r="E1479" t="str">
            <v/>
          </cell>
          <cell r="F1479" t="str">
            <v>Original</v>
          </cell>
        </row>
        <row r="1480">
          <cell r="A1480" t="str">
            <v>JM0BA09200764920374.7</v>
          </cell>
          <cell r="B1480" t="str">
            <v>JM0</v>
          </cell>
          <cell r="C1480" t="str">
            <v>BA092007</v>
          </cell>
          <cell r="D1480">
            <v>64920374.7</v>
          </cell>
          <cell r="E1480" t="str">
            <v/>
          </cell>
          <cell r="F1480" t="str">
            <v>Original</v>
          </cell>
        </row>
        <row r="1481">
          <cell r="A1481" t="str">
            <v>JM0BA092007200000</v>
          </cell>
          <cell r="B1481" t="str">
            <v>JM0</v>
          </cell>
          <cell r="C1481" t="str">
            <v>BA092007</v>
          </cell>
          <cell r="D1481">
            <v>200000</v>
          </cell>
          <cell r="E1481" t="str">
            <v/>
          </cell>
          <cell r="F1481" t="str">
            <v>Original</v>
          </cell>
        </row>
        <row r="1482">
          <cell r="A1482" t="str">
            <v>JM0BA0920072000000</v>
          </cell>
          <cell r="B1482" t="str">
            <v>JM0</v>
          </cell>
          <cell r="C1482" t="str">
            <v>BA092007</v>
          </cell>
          <cell r="D1482">
            <v>2000000</v>
          </cell>
          <cell r="E1482" t="str">
            <v/>
          </cell>
          <cell r="F1482" t="str">
            <v>Original</v>
          </cell>
        </row>
        <row r="1483">
          <cell r="A1483" t="str">
            <v>JM0BA0920073500000</v>
          </cell>
          <cell r="B1483" t="str">
            <v>JM0</v>
          </cell>
          <cell r="C1483" t="str">
            <v>BA092007</v>
          </cell>
          <cell r="D1483">
            <v>3500000</v>
          </cell>
          <cell r="E1483" t="str">
            <v/>
          </cell>
          <cell r="F1483" t="str">
            <v>Original</v>
          </cell>
        </row>
        <row r="1484">
          <cell r="A1484" t="str">
            <v>JM0BJRE7148-200000</v>
          </cell>
          <cell r="B1484" t="str">
            <v>JM0</v>
          </cell>
          <cell r="C1484" t="str">
            <v>BJRE7148</v>
          </cell>
          <cell r="D1484">
            <v>-200000</v>
          </cell>
          <cell r="E1484" t="str">
            <v/>
          </cell>
          <cell r="F1484" t="str">
            <v>Reprog</v>
          </cell>
        </row>
        <row r="1485">
          <cell r="A1485" t="str">
            <v>JM0BJR7148A200000</v>
          </cell>
          <cell r="B1485" t="str">
            <v>JM0</v>
          </cell>
          <cell r="C1485" t="str">
            <v>BJR7148A</v>
          </cell>
          <cell r="D1485">
            <v>200000</v>
          </cell>
          <cell r="E1485" t="str">
            <v/>
          </cell>
          <cell r="F1485" t="str">
            <v>Reprog</v>
          </cell>
        </row>
        <row r="1486">
          <cell r="A1486" t="str">
            <v>JM0BJR7148B-200000</v>
          </cell>
          <cell r="B1486" t="str">
            <v>JM0</v>
          </cell>
          <cell r="C1486" t="str">
            <v>BJR7148B</v>
          </cell>
          <cell r="D1486">
            <v>-200000</v>
          </cell>
          <cell r="E1486" t="str">
            <v/>
          </cell>
          <cell r="F1486" t="str">
            <v>Reprog</v>
          </cell>
        </row>
        <row r="1487">
          <cell r="A1487" t="str">
            <v>JM0BJRE7161-500000</v>
          </cell>
          <cell r="B1487" t="str">
            <v>JM0</v>
          </cell>
          <cell r="C1487" t="str">
            <v>BJRE7161</v>
          </cell>
          <cell r="D1487">
            <v>-500000</v>
          </cell>
          <cell r="E1487" t="str">
            <v>17-161</v>
          </cell>
          <cell r="F1487" t="str">
            <v>Reprog C</v>
          </cell>
        </row>
        <row r="1488">
          <cell r="A1488" t="str">
            <v>JM0BJ8JA603-200000</v>
          </cell>
          <cell r="B1488" t="str">
            <v>JM0</v>
          </cell>
          <cell r="C1488" t="str">
            <v>BJ8JA603</v>
          </cell>
          <cell r="D1488">
            <v>-200000</v>
          </cell>
          <cell r="E1488" t="str">
            <v>17-148</v>
          </cell>
          <cell r="F1488" t="str">
            <v>Reprog C</v>
          </cell>
        </row>
        <row r="1489">
          <cell r="A1489" t="str">
            <v>JM0PAR8611A500000</v>
          </cell>
          <cell r="B1489" t="str">
            <v>JM0</v>
          </cell>
          <cell r="C1489" t="str">
            <v>PAR8611A</v>
          </cell>
          <cell r="D1489">
            <v>500000</v>
          </cell>
          <cell r="E1489" t="str">
            <v/>
          </cell>
          <cell r="F1489" t="str">
            <v>Reprog</v>
          </cell>
        </row>
        <row r="1490">
          <cell r="A1490" t="str">
            <v>JM0PAR8611A-500000</v>
          </cell>
          <cell r="B1490" t="str">
            <v>JM0</v>
          </cell>
          <cell r="C1490" t="str">
            <v>PAR8611A</v>
          </cell>
          <cell r="D1490">
            <v>-500000</v>
          </cell>
          <cell r="E1490" t="str">
            <v/>
          </cell>
          <cell r="F1490" t="str">
            <v>Reprog</v>
          </cell>
        </row>
        <row r="1491">
          <cell r="A1491" t="str">
            <v>JR0BA092007727637</v>
          </cell>
          <cell r="B1491" t="str">
            <v>JR0</v>
          </cell>
          <cell r="C1491" t="str">
            <v>BA092007</v>
          </cell>
          <cell r="D1491">
            <v>727637</v>
          </cell>
          <cell r="E1491" t="str">
            <v/>
          </cell>
          <cell r="F1491" t="str">
            <v>Original</v>
          </cell>
        </row>
        <row r="1492">
          <cell r="A1492" t="str">
            <v>JR0BA092007154363</v>
          </cell>
          <cell r="B1492" t="str">
            <v>JR0</v>
          </cell>
          <cell r="C1492" t="str">
            <v>BA092007</v>
          </cell>
          <cell r="D1492">
            <v>154363</v>
          </cell>
          <cell r="E1492" t="str">
            <v/>
          </cell>
          <cell r="F1492" t="str">
            <v>Original</v>
          </cell>
        </row>
        <row r="1493">
          <cell r="A1493" t="str">
            <v>JR0PAJM0001-14370.94</v>
          </cell>
          <cell r="B1493" t="str">
            <v>JR0</v>
          </cell>
          <cell r="C1493" t="str">
            <v>PAJM0001</v>
          </cell>
          <cell r="D1493">
            <v>-14370.94</v>
          </cell>
          <cell r="E1493" t="str">
            <v/>
          </cell>
          <cell r="F1493" t="str">
            <v>Reprog</v>
          </cell>
        </row>
        <row r="1494">
          <cell r="A1494" t="str">
            <v>JR0PAJM0001277500</v>
          </cell>
          <cell r="B1494" t="str">
            <v>JR0</v>
          </cell>
          <cell r="C1494" t="str">
            <v>PAJM0001</v>
          </cell>
          <cell r="D1494">
            <v>277500</v>
          </cell>
          <cell r="E1494" t="str">
            <v/>
          </cell>
          <cell r="F1494" t="str">
            <v>Reprog</v>
          </cell>
        </row>
        <row r="1495">
          <cell r="A1495" t="str">
            <v>JR0PAJM0001-33500</v>
          </cell>
          <cell r="B1495" t="str">
            <v>JR0</v>
          </cell>
          <cell r="C1495" t="str">
            <v>PAJM0001</v>
          </cell>
          <cell r="D1495">
            <v>-33500</v>
          </cell>
          <cell r="E1495" t="str">
            <v/>
          </cell>
          <cell r="F1495" t="str">
            <v>Reprog</v>
          </cell>
        </row>
        <row r="1496">
          <cell r="A1496" t="str">
            <v>JR0PAJM0001264370</v>
          </cell>
          <cell r="B1496" t="str">
            <v>JR0</v>
          </cell>
          <cell r="C1496" t="str">
            <v>PAJM0001</v>
          </cell>
          <cell r="D1496">
            <v>264370</v>
          </cell>
          <cell r="E1496" t="str">
            <v/>
          </cell>
          <cell r="F1496" t="str">
            <v>Reprog</v>
          </cell>
        </row>
        <row r="1497">
          <cell r="A1497" t="str">
            <v>JR0PAJM0001-486129.06</v>
          </cell>
          <cell r="B1497" t="str">
            <v>JR0</v>
          </cell>
          <cell r="C1497" t="str">
            <v>PAJM0001</v>
          </cell>
          <cell r="D1497">
            <v>-486129.06</v>
          </cell>
          <cell r="E1497" t="str">
            <v/>
          </cell>
          <cell r="F1497" t="str">
            <v>Reprog</v>
          </cell>
        </row>
        <row r="1498">
          <cell r="A1498" t="str">
            <v>JR0PAJM0001-7870</v>
          </cell>
          <cell r="B1498" t="str">
            <v>JR0</v>
          </cell>
          <cell r="C1498" t="str">
            <v>PAJM0001</v>
          </cell>
          <cell r="D1498">
            <v>-7870</v>
          </cell>
          <cell r="E1498" t="str">
            <v/>
          </cell>
          <cell r="F1498" t="str">
            <v>Reprog</v>
          </cell>
        </row>
        <row r="1499">
          <cell r="A1499" t="str">
            <v>JY0BA09200714030000</v>
          </cell>
          <cell r="B1499" t="str">
            <v>JY0</v>
          </cell>
          <cell r="C1499" t="str">
            <v>BA092007</v>
          </cell>
          <cell r="D1499">
            <v>14030000</v>
          </cell>
          <cell r="E1499" t="str">
            <v/>
          </cell>
          <cell r="F1499" t="str">
            <v>Original</v>
          </cell>
        </row>
        <row r="1500">
          <cell r="A1500" t="str">
            <v>JY0BJSUPL01800000</v>
          </cell>
          <cell r="B1500" t="str">
            <v>JY0</v>
          </cell>
          <cell r="C1500" t="str">
            <v>BJSUPL01</v>
          </cell>
          <cell r="D1500">
            <v>800000</v>
          </cell>
          <cell r="E1500" t="str">
            <v/>
          </cell>
          <cell r="F1500" t="str">
            <v>Suppl Approp Bill 17-446</v>
          </cell>
        </row>
        <row r="1501">
          <cell r="A1501" t="str">
            <v>JY0BJSUPL045981000</v>
          </cell>
          <cell r="B1501" t="str">
            <v>JY0</v>
          </cell>
          <cell r="C1501" t="str">
            <v>BJSUPL04</v>
          </cell>
          <cell r="D1501">
            <v>5981000</v>
          </cell>
          <cell r="E1501" t="str">
            <v/>
          </cell>
          <cell r="F1501" t="str">
            <v>Additional Certified Revs/Bill 17-446</v>
          </cell>
        </row>
        <row r="1502">
          <cell r="A1502" t="str">
            <v>JZ0BA09200740757630.58</v>
          </cell>
          <cell r="B1502" t="str">
            <v>JZ0</v>
          </cell>
          <cell r="C1502" t="str">
            <v>BA092007</v>
          </cell>
          <cell r="D1502">
            <v>40757630.58</v>
          </cell>
          <cell r="E1502" t="str">
            <v/>
          </cell>
          <cell r="F1502" t="str">
            <v>Original</v>
          </cell>
        </row>
        <row r="1503">
          <cell r="A1503" t="str">
            <v>JZ0BA09200737185465.17</v>
          </cell>
          <cell r="B1503" t="str">
            <v>JZ0</v>
          </cell>
          <cell r="C1503" t="str">
            <v>BA092007</v>
          </cell>
          <cell r="D1503">
            <v>37185465.17</v>
          </cell>
          <cell r="E1503" t="str">
            <v/>
          </cell>
          <cell r="F1503" t="str">
            <v>Original</v>
          </cell>
        </row>
        <row r="1504">
          <cell r="A1504" t="str">
            <v>JZ0BA0920071761527.57</v>
          </cell>
          <cell r="B1504" t="str">
            <v>JZ0</v>
          </cell>
          <cell r="C1504" t="str">
            <v>BA092007</v>
          </cell>
          <cell r="D1504">
            <v>1761527.57</v>
          </cell>
          <cell r="E1504" t="str">
            <v/>
          </cell>
          <cell r="F1504" t="str">
            <v>Original</v>
          </cell>
        </row>
        <row r="1505">
          <cell r="A1505" t="str">
            <v>JZ0BJTODYRS-455000</v>
          </cell>
          <cell r="B1505" t="str">
            <v>JZ0</v>
          </cell>
          <cell r="C1505" t="str">
            <v>BJTODYRS</v>
          </cell>
          <cell r="D1505">
            <v>-455000</v>
          </cell>
          <cell r="E1505" t="str">
            <v/>
          </cell>
          <cell r="F1505" t="str">
            <v>Reprog</v>
          </cell>
        </row>
        <row r="1506">
          <cell r="A1506" t="str">
            <v>JZ0BJTODYRS455000</v>
          </cell>
          <cell r="B1506" t="str">
            <v>JZ0</v>
          </cell>
          <cell r="C1506" t="str">
            <v>BJTODYRS</v>
          </cell>
          <cell r="D1506">
            <v>455000</v>
          </cell>
          <cell r="E1506" t="str">
            <v/>
          </cell>
          <cell r="F1506" t="str">
            <v>Reprog</v>
          </cell>
        </row>
        <row r="1507">
          <cell r="A1507" t="str">
            <v>JZ0BJRE7133965000</v>
          </cell>
          <cell r="B1507" t="str">
            <v>JZ0</v>
          </cell>
          <cell r="C1507" t="str">
            <v>BJRE7133</v>
          </cell>
          <cell r="D1507">
            <v>965000</v>
          </cell>
          <cell r="E1507" t="str">
            <v>17-133</v>
          </cell>
          <cell r="F1507" t="str">
            <v>Reprog C</v>
          </cell>
        </row>
        <row r="1508">
          <cell r="A1508" t="str">
            <v>JZ0BJRE71334000000</v>
          </cell>
          <cell r="B1508" t="str">
            <v>JZ0</v>
          </cell>
          <cell r="C1508" t="str">
            <v>BJRE7133</v>
          </cell>
          <cell r="D1508">
            <v>4000000</v>
          </cell>
          <cell r="E1508" t="str">
            <v>17-133</v>
          </cell>
          <cell r="F1508" t="str">
            <v>Reprog C</v>
          </cell>
        </row>
        <row r="1509">
          <cell r="A1509" t="str">
            <v>JZ0BJUP2JZ1942262</v>
          </cell>
          <cell r="B1509" t="str">
            <v>JZ0</v>
          </cell>
          <cell r="C1509" t="str">
            <v>BJUP2JZ1</v>
          </cell>
          <cell r="D1509">
            <v>942262</v>
          </cell>
          <cell r="E1509" t="str">
            <v/>
          </cell>
          <cell r="F1509" t="str">
            <v>WI Allocation</v>
          </cell>
        </row>
        <row r="1510">
          <cell r="A1510" t="str">
            <v>JZ0PAYRSFCC217229.24</v>
          </cell>
          <cell r="B1510" t="str">
            <v>JZ0</v>
          </cell>
          <cell r="C1510" t="str">
            <v>PAYRSFCC</v>
          </cell>
          <cell r="D1510">
            <v>217229.24</v>
          </cell>
          <cell r="E1510" t="str">
            <v/>
          </cell>
          <cell r="F1510" t="str">
            <v>Reprog</v>
          </cell>
        </row>
        <row r="1511">
          <cell r="A1511" t="str">
            <v>JZ0PAYRSFCC-217229.24</v>
          </cell>
          <cell r="B1511" t="str">
            <v>JZ0</v>
          </cell>
          <cell r="C1511" t="str">
            <v>PAYRSFCC</v>
          </cell>
          <cell r="D1511">
            <v>-217229.24</v>
          </cell>
          <cell r="E1511" t="str">
            <v/>
          </cell>
          <cell r="F1511" t="str">
            <v>Reprog</v>
          </cell>
        </row>
        <row r="1512">
          <cell r="A1512" t="str">
            <v>JZ0PA0020JZ272060</v>
          </cell>
          <cell r="B1512" t="str">
            <v>JZ0</v>
          </cell>
          <cell r="C1512" t="str">
            <v>PA0020JZ</v>
          </cell>
          <cell r="D1512">
            <v>272060</v>
          </cell>
          <cell r="E1512" t="str">
            <v/>
          </cell>
          <cell r="F1512" t="str">
            <v>Reprog</v>
          </cell>
        </row>
        <row r="1513">
          <cell r="A1513" t="str">
            <v>JZ0PA0020JZ-272060</v>
          </cell>
          <cell r="B1513" t="str">
            <v>JZ0</v>
          </cell>
          <cell r="C1513" t="str">
            <v>PA0020JZ</v>
          </cell>
          <cell r="D1513">
            <v>-272060</v>
          </cell>
          <cell r="E1513" t="str">
            <v/>
          </cell>
          <cell r="F1513" t="str">
            <v>Reprog</v>
          </cell>
        </row>
        <row r="1514">
          <cell r="A1514" t="str">
            <v>JZ0PAYRDCPS-56000</v>
          </cell>
          <cell r="B1514" t="str">
            <v>JZ0</v>
          </cell>
          <cell r="C1514" t="str">
            <v>PAYRDCPS</v>
          </cell>
          <cell r="D1514">
            <v>-56000</v>
          </cell>
          <cell r="E1514" t="str">
            <v/>
          </cell>
          <cell r="F1514" t="str">
            <v>Reprog</v>
          </cell>
        </row>
        <row r="1515">
          <cell r="A1515" t="str">
            <v>JZ0PAYRDCPS600000</v>
          </cell>
          <cell r="B1515" t="str">
            <v>JZ0</v>
          </cell>
          <cell r="C1515" t="str">
            <v>PAYRDCPS</v>
          </cell>
          <cell r="D1515">
            <v>600000</v>
          </cell>
          <cell r="E1515" t="str">
            <v/>
          </cell>
          <cell r="F1515" t="str">
            <v>Reprog</v>
          </cell>
        </row>
        <row r="1516">
          <cell r="A1516" t="str">
            <v>JZ0PAYRDCPS-544000</v>
          </cell>
          <cell r="B1516" t="str">
            <v>JZ0</v>
          </cell>
          <cell r="C1516" t="str">
            <v>PAYRDCPS</v>
          </cell>
          <cell r="D1516">
            <v>-544000</v>
          </cell>
          <cell r="E1516" t="str">
            <v/>
          </cell>
          <cell r="F1516" t="str">
            <v>Reprog</v>
          </cell>
        </row>
        <row r="1517">
          <cell r="A1517" t="str">
            <v>KA0PAKA8001-15000</v>
          </cell>
          <cell r="B1517" t="str">
            <v>KA0</v>
          </cell>
          <cell r="C1517" t="str">
            <v>PAKA8001</v>
          </cell>
          <cell r="D1517">
            <v>-15000</v>
          </cell>
          <cell r="E1517" t="str">
            <v>17-101</v>
          </cell>
          <cell r="F1517" t="str">
            <v>Reprog C</v>
          </cell>
        </row>
        <row r="1518">
          <cell r="A1518" t="str">
            <v>KA0PAKA800115000</v>
          </cell>
          <cell r="B1518" t="str">
            <v>KA0</v>
          </cell>
          <cell r="C1518" t="str">
            <v>PAKA8001</v>
          </cell>
          <cell r="D1518">
            <v>15000</v>
          </cell>
          <cell r="E1518" t="str">
            <v>17-101</v>
          </cell>
          <cell r="F1518" t="str">
            <v>Reprog C</v>
          </cell>
        </row>
        <row r="1519">
          <cell r="A1519" t="str">
            <v>KA0PAKA8001-5902210</v>
          </cell>
          <cell r="B1519" t="str">
            <v>KA0</v>
          </cell>
          <cell r="C1519" t="str">
            <v>PAKA8001</v>
          </cell>
          <cell r="D1519">
            <v>-5902210</v>
          </cell>
          <cell r="E1519" t="str">
            <v>17-101</v>
          </cell>
          <cell r="F1519" t="str">
            <v>Reprog C</v>
          </cell>
        </row>
        <row r="1520">
          <cell r="A1520" t="str">
            <v>KA0PAKA80015902210</v>
          </cell>
          <cell r="B1520" t="str">
            <v>KA0</v>
          </cell>
          <cell r="C1520" t="str">
            <v>PAKA8001</v>
          </cell>
          <cell r="D1520">
            <v>5902210</v>
          </cell>
          <cell r="E1520" t="str">
            <v>17-101</v>
          </cell>
          <cell r="F1520" t="str">
            <v>Reprog C</v>
          </cell>
        </row>
        <row r="1521">
          <cell r="A1521" t="str">
            <v>KA0PAWL8012-2876010</v>
          </cell>
          <cell r="B1521" t="str">
            <v>KA0</v>
          </cell>
          <cell r="C1521" t="str">
            <v>PAWL8012</v>
          </cell>
          <cell r="D1521">
            <v>-2876010</v>
          </cell>
          <cell r="E1521" t="str">
            <v>17-160</v>
          </cell>
          <cell r="F1521" t="str">
            <v>Reprog C</v>
          </cell>
        </row>
        <row r="1522">
          <cell r="A1522" t="str">
            <v>KA0PAWL80122876010</v>
          </cell>
          <cell r="B1522" t="str">
            <v>KA0</v>
          </cell>
          <cell r="C1522" t="str">
            <v>PAWL8012</v>
          </cell>
          <cell r="D1522">
            <v>2876010</v>
          </cell>
          <cell r="E1522" t="str">
            <v>17-160</v>
          </cell>
          <cell r="F1522" t="str">
            <v>Reprog C</v>
          </cell>
        </row>
        <row r="1523">
          <cell r="A1523" t="str">
            <v>KA0BA0920071914697.41</v>
          </cell>
          <cell r="B1523" t="str">
            <v>KA0</v>
          </cell>
          <cell r="C1523" t="str">
            <v>BA092007</v>
          </cell>
          <cell r="D1523">
            <v>1914697.41</v>
          </cell>
          <cell r="E1523" t="str">
            <v/>
          </cell>
          <cell r="F1523" t="str">
            <v>Original</v>
          </cell>
        </row>
        <row r="1524">
          <cell r="A1524" t="str">
            <v>KA0BA0920076792416</v>
          </cell>
          <cell r="B1524" t="str">
            <v>KA0</v>
          </cell>
          <cell r="C1524" t="str">
            <v>BA092007</v>
          </cell>
          <cell r="D1524">
            <v>6792416</v>
          </cell>
          <cell r="E1524" t="str">
            <v/>
          </cell>
          <cell r="F1524" t="str">
            <v>Original</v>
          </cell>
        </row>
        <row r="1525">
          <cell r="A1525" t="str">
            <v>KA0BA09200720000</v>
          </cell>
          <cell r="B1525" t="str">
            <v>KA0</v>
          </cell>
          <cell r="C1525" t="str">
            <v>BA092007</v>
          </cell>
          <cell r="D1525">
            <v>20000</v>
          </cell>
          <cell r="E1525" t="str">
            <v/>
          </cell>
          <cell r="F1525" t="str">
            <v>Original</v>
          </cell>
        </row>
        <row r="1526">
          <cell r="A1526" t="str">
            <v>KA0BA09200734231.56</v>
          </cell>
          <cell r="B1526" t="str">
            <v>KA0</v>
          </cell>
          <cell r="C1526" t="str">
            <v>BA092007</v>
          </cell>
          <cell r="D1526">
            <v>34231.56</v>
          </cell>
          <cell r="E1526" t="str">
            <v/>
          </cell>
          <cell r="F1526" t="str">
            <v>Original</v>
          </cell>
        </row>
        <row r="1527">
          <cell r="A1527" t="str">
            <v>KA0BA09200772000</v>
          </cell>
          <cell r="B1527" t="str">
            <v>KA0</v>
          </cell>
          <cell r="C1527" t="str">
            <v>BA092007</v>
          </cell>
          <cell r="D1527">
            <v>72000</v>
          </cell>
          <cell r="E1527" t="str">
            <v/>
          </cell>
          <cell r="F1527" t="str">
            <v>Original</v>
          </cell>
        </row>
        <row r="1528">
          <cell r="A1528" t="str">
            <v>KA0BA09200721072</v>
          </cell>
          <cell r="B1528" t="str">
            <v>KA0</v>
          </cell>
          <cell r="C1528" t="str">
            <v>BA092007</v>
          </cell>
          <cell r="D1528">
            <v>21072</v>
          </cell>
          <cell r="E1528" t="str">
            <v/>
          </cell>
          <cell r="F1528" t="str">
            <v>Original</v>
          </cell>
        </row>
        <row r="1529">
          <cell r="A1529" t="str">
            <v>KA0BA09200727728</v>
          </cell>
          <cell r="B1529" t="str">
            <v>KA0</v>
          </cell>
          <cell r="C1529" t="str">
            <v>BA092007</v>
          </cell>
          <cell r="D1529">
            <v>27728</v>
          </cell>
          <cell r="E1529" t="str">
            <v/>
          </cell>
          <cell r="F1529" t="str">
            <v>Original</v>
          </cell>
        </row>
        <row r="1530">
          <cell r="A1530" t="str">
            <v>KA0BA092007282552</v>
          </cell>
          <cell r="B1530" t="str">
            <v>KA0</v>
          </cell>
          <cell r="C1530" t="str">
            <v>BA092007</v>
          </cell>
          <cell r="D1530">
            <v>282552</v>
          </cell>
          <cell r="E1530" t="str">
            <v/>
          </cell>
          <cell r="F1530" t="str">
            <v>Original</v>
          </cell>
        </row>
        <row r="1531">
          <cell r="A1531" t="str">
            <v>KA0BA09200716000</v>
          </cell>
          <cell r="B1531" t="str">
            <v>KA0</v>
          </cell>
          <cell r="C1531" t="str">
            <v>BA092007</v>
          </cell>
          <cell r="D1531">
            <v>16000</v>
          </cell>
          <cell r="E1531" t="str">
            <v/>
          </cell>
          <cell r="F1531" t="str">
            <v>Original</v>
          </cell>
        </row>
        <row r="1532">
          <cell r="A1532" t="str">
            <v>KA0BA0920079815577.43</v>
          </cell>
          <cell r="B1532" t="str">
            <v>KA0</v>
          </cell>
          <cell r="C1532" t="str">
            <v>BA092007</v>
          </cell>
          <cell r="D1532">
            <v>9815577.43</v>
          </cell>
          <cell r="E1532" t="str">
            <v/>
          </cell>
          <cell r="F1532" t="str">
            <v>Original</v>
          </cell>
        </row>
        <row r="1533">
          <cell r="A1533" t="str">
            <v>KA0BA09200729627978.62</v>
          </cell>
          <cell r="B1533" t="str">
            <v>KA0</v>
          </cell>
          <cell r="C1533" t="str">
            <v>BA092007</v>
          </cell>
          <cell r="D1533">
            <v>29627978.62</v>
          </cell>
          <cell r="E1533" t="str">
            <v/>
          </cell>
          <cell r="F1533" t="str">
            <v>Original</v>
          </cell>
        </row>
        <row r="1534">
          <cell r="A1534" t="str">
            <v>KA0BA0920078960000</v>
          </cell>
          <cell r="B1534" t="str">
            <v>KA0</v>
          </cell>
          <cell r="C1534" t="str">
            <v>BA092007</v>
          </cell>
          <cell r="D1534">
            <v>8960000</v>
          </cell>
          <cell r="E1534" t="str">
            <v/>
          </cell>
          <cell r="F1534" t="str">
            <v>Original</v>
          </cell>
        </row>
        <row r="1535">
          <cell r="A1535" t="str">
            <v>KA0BA09200770923676.35</v>
          </cell>
          <cell r="B1535" t="str">
            <v>KA0</v>
          </cell>
          <cell r="C1535" t="str">
            <v>BA092007</v>
          </cell>
          <cell r="D1535">
            <v>70923676.35</v>
          </cell>
          <cell r="E1535" t="str">
            <v/>
          </cell>
          <cell r="F1535" t="str">
            <v>Original</v>
          </cell>
        </row>
        <row r="1536">
          <cell r="A1536" t="str">
            <v>KA0BJSUPL01374000</v>
          </cell>
          <cell r="B1536" t="str">
            <v>KA0</v>
          </cell>
          <cell r="C1536" t="str">
            <v>BJSUPL01</v>
          </cell>
          <cell r="D1536">
            <v>374000</v>
          </cell>
          <cell r="E1536" t="str">
            <v/>
          </cell>
          <cell r="F1536" t="str">
            <v>Suppl Approp Bill 17-446</v>
          </cell>
        </row>
        <row r="1537">
          <cell r="A1537" t="str">
            <v>KA0BJSUPL03332000</v>
          </cell>
          <cell r="B1537" t="str">
            <v>KA0</v>
          </cell>
          <cell r="C1537" t="str">
            <v>BJSUPL03</v>
          </cell>
          <cell r="D1537">
            <v>332000</v>
          </cell>
          <cell r="E1537" t="str">
            <v/>
          </cell>
          <cell r="F1537" t="str">
            <v>Additional Certified Revs/Bill 17-446</v>
          </cell>
        </row>
        <row r="1538">
          <cell r="A1538" t="str">
            <v>KA0BJSUPL05150000</v>
          </cell>
          <cell r="B1538" t="str">
            <v>KA0</v>
          </cell>
          <cell r="C1538" t="str">
            <v>BJSUPL05</v>
          </cell>
          <cell r="D1538">
            <v>150000</v>
          </cell>
          <cell r="E1538" t="str">
            <v/>
          </cell>
          <cell r="F1538" t="str">
            <v>Operating Cash Reserve</v>
          </cell>
        </row>
        <row r="1539">
          <cell r="A1539" t="str">
            <v>KA0BJA173682500000</v>
          </cell>
          <cell r="B1539" t="str">
            <v>KA0</v>
          </cell>
          <cell r="C1539" t="str">
            <v>BJA17368</v>
          </cell>
          <cell r="D1539">
            <v>2500000</v>
          </cell>
          <cell r="E1539" t="str">
            <v/>
          </cell>
          <cell r="F1539" t="str">
            <v>DC Act 17-368</v>
          </cell>
        </row>
        <row r="1540">
          <cell r="A1540" t="str">
            <v>KA0BJA17368300000</v>
          </cell>
          <cell r="B1540" t="str">
            <v>KA0</v>
          </cell>
          <cell r="C1540" t="str">
            <v>BJA17368</v>
          </cell>
          <cell r="D1540">
            <v>300000</v>
          </cell>
          <cell r="E1540" t="str">
            <v/>
          </cell>
          <cell r="F1540" t="str">
            <v>DC Act 17-368</v>
          </cell>
        </row>
        <row r="1541">
          <cell r="A1541" t="str">
            <v>KA0BJRE7135-5725000</v>
          </cell>
          <cell r="B1541" t="str">
            <v>KA0</v>
          </cell>
          <cell r="C1541" t="str">
            <v>BJRE7135</v>
          </cell>
          <cell r="D1541">
            <v>-5725000</v>
          </cell>
          <cell r="E1541" t="str">
            <v>17-135</v>
          </cell>
          <cell r="F1541" t="str">
            <v>Reprog C</v>
          </cell>
        </row>
        <row r="1542">
          <cell r="A1542" t="str">
            <v>KA0BJRE71355725000</v>
          </cell>
          <cell r="B1542" t="str">
            <v>KA0</v>
          </cell>
          <cell r="C1542" t="str">
            <v>BJRE7135</v>
          </cell>
          <cell r="D1542">
            <v>5725000</v>
          </cell>
          <cell r="E1542" t="str">
            <v>17-135</v>
          </cell>
          <cell r="F1542" t="str">
            <v>Reprog C</v>
          </cell>
        </row>
        <row r="1543">
          <cell r="A1543" t="str">
            <v>KA0BJRE71535486040.47</v>
          </cell>
          <cell r="B1543" t="str">
            <v>KA0</v>
          </cell>
          <cell r="C1543" t="str">
            <v>BJRE7153</v>
          </cell>
          <cell r="D1543">
            <v>5486040.47</v>
          </cell>
          <cell r="E1543" t="str">
            <v>17-153</v>
          </cell>
          <cell r="F1543" t="str">
            <v>Reprog C</v>
          </cell>
        </row>
        <row r="1544">
          <cell r="A1544" t="str">
            <v>KA0BJRE7157138709.03</v>
          </cell>
          <cell r="B1544" t="str">
            <v>KA0</v>
          </cell>
          <cell r="C1544" t="str">
            <v>BJRE7157</v>
          </cell>
          <cell r="D1544">
            <v>138709.03</v>
          </cell>
          <cell r="E1544" t="str">
            <v>17-157</v>
          </cell>
          <cell r="F1544" t="str">
            <v>Reprog C</v>
          </cell>
        </row>
        <row r="1545">
          <cell r="A1545" t="str">
            <v>KA0BJKA0001-7137.5</v>
          </cell>
          <cell r="B1545" t="str">
            <v>KA0</v>
          </cell>
          <cell r="C1545" t="str">
            <v>BJKA0001</v>
          </cell>
          <cell r="D1545">
            <v>-7137.5</v>
          </cell>
          <cell r="E1545" t="str">
            <v/>
          </cell>
          <cell r="F1545" t="str">
            <v>SPR Reduction</v>
          </cell>
        </row>
        <row r="1546">
          <cell r="A1546" t="str">
            <v>KA0BJKA64258862.5</v>
          </cell>
          <cell r="B1546" t="str">
            <v>KA0</v>
          </cell>
          <cell r="C1546" t="str">
            <v>BJKA6425</v>
          </cell>
          <cell r="D1546">
            <v>8862.5</v>
          </cell>
          <cell r="E1546" t="str">
            <v/>
          </cell>
          <cell r="F1546" t="str">
            <v>Reprog</v>
          </cell>
        </row>
        <row r="1547">
          <cell r="A1547" t="str">
            <v>KA0BJKA6425-8862.5</v>
          </cell>
          <cell r="B1547" t="str">
            <v>KA0</v>
          </cell>
          <cell r="C1547" t="str">
            <v>BJKA6425</v>
          </cell>
          <cell r="D1547">
            <v>-8862.5</v>
          </cell>
          <cell r="E1547" t="str">
            <v/>
          </cell>
          <cell r="F1547" t="str">
            <v>Reprog</v>
          </cell>
        </row>
        <row r="1548">
          <cell r="A1548" t="str">
            <v>KA0BJAMP00120000</v>
          </cell>
          <cell r="B1548" t="str">
            <v>KA0</v>
          </cell>
          <cell r="C1548" t="str">
            <v>BJAMP001</v>
          </cell>
          <cell r="D1548">
            <v>20000</v>
          </cell>
          <cell r="E1548" t="str">
            <v/>
          </cell>
          <cell r="F1548" t="str">
            <v>Error</v>
          </cell>
        </row>
        <row r="1549">
          <cell r="A1549" t="str">
            <v>KA0BJKA800X-962261.77</v>
          </cell>
          <cell r="B1549" t="str">
            <v>KA0</v>
          </cell>
          <cell r="C1549" t="str">
            <v>BJKA800X</v>
          </cell>
          <cell r="D1549">
            <v>-962261.77</v>
          </cell>
          <cell r="E1549" t="str">
            <v>17-101</v>
          </cell>
          <cell r="F1549" t="str">
            <v>Reprog C</v>
          </cell>
        </row>
        <row r="1550">
          <cell r="A1550" t="str">
            <v>KA0BJKA800X962261.77</v>
          </cell>
          <cell r="B1550" t="str">
            <v>KA0</v>
          </cell>
          <cell r="C1550" t="str">
            <v>BJKA800X</v>
          </cell>
          <cell r="D1550">
            <v>962261.77</v>
          </cell>
          <cell r="E1550" t="str">
            <v>17-101</v>
          </cell>
          <cell r="F1550" t="str">
            <v>Reprog C</v>
          </cell>
        </row>
        <row r="1551">
          <cell r="A1551" t="str">
            <v>KA0BJCP0002-4638.69</v>
          </cell>
          <cell r="B1551" t="str">
            <v>KA0</v>
          </cell>
          <cell r="C1551" t="str">
            <v>BJCP0002</v>
          </cell>
          <cell r="D1551">
            <v>-4638.69</v>
          </cell>
          <cell r="E1551" t="str">
            <v/>
          </cell>
          <cell r="F1551" t="str">
            <v>SPR Reduction</v>
          </cell>
        </row>
        <row r="1552">
          <cell r="A1552" t="str">
            <v>KA0PAAMP001-634034.3</v>
          </cell>
          <cell r="B1552" t="str">
            <v>KA0</v>
          </cell>
          <cell r="C1552" t="str">
            <v>PAAMP001</v>
          </cell>
          <cell r="D1552">
            <v>-634034.3</v>
          </cell>
          <cell r="E1552" t="str">
            <v/>
          </cell>
          <cell r="F1552" t="str">
            <v>Reprog</v>
          </cell>
        </row>
        <row r="1553">
          <cell r="A1553" t="str">
            <v>KA0PAAMP0013081620.42</v>
          </cell>
          <cell r="B1553" t="str">
            <v>KA0</v>
          </cell>
          <cell r="C1553" t="str">
            <v>PAAMP001</v>
          </cell>
          <cell r="D1553">
            <v>3081620.42</v>
          </cell>
          <cell r="E1553" t="str">
            <v/>
          </cell>
          <cell r="F1553" t="str">
            <v>Reprog</v>
          </cell>
        </row>
        <row r="1554">
          <cell r="A1554" t="str">
            <v>KA0PAAMP001-20000</v>
          </cell>
          <cell r="B1554" t="str">
            <v>KA0</v>
          </cell>
          <cell r="C1554" t="str">
            <v>PAAMP001</v>
          </cell>
          <cell r="D1554">
            <v>-20000</v>
          </cell>
          <cell r="E1554" t="str">
            <v/>
          </cell>
          <cell r="F1554" t="str">
            <v>Error</v>
          </cell>
        </row>
        <row r="1555">
          <cell r="A1555" t="str">
            <v>KA0PA502801-195506.92</v>
          </cell>
          <cell r="B1555" t="str">
            <v>KA0</v>
          </cell>
          <cell r="C1555" t="str">
            <v>PA502801</v>
          </cell>
          <cell r="D1555">
            <v>-195506.92</v>
          </cell>
          <cell r="E1555" t="str">
            <v/>
          </cell>
          <cell r="F1555" t="str">
            <v>Reprog</v>
          </cell>
        </row>
        <row r="1556">
          <cell r="A1556" t="str">
            <v>KA0PA502801254213.64</v>
          </cell>
          <cell r="B1556" t="str">
            <v>KA0</v>
          </cell>
          <cell r="C1556" t="str">
            <v>PA502801</v>
          </cell>
          <cell r="D1556">
            <v>254213.64</v>
          </cell>
          <cell r="E1556" t="str">
            <v/>
          </cell>
          <cell r="F1556" t="str">
            <v>Reprog</v>
          </cell>
        </row>
        <row r="1557">
          <cell r="A1557" t="str">
            <v>KA0PA502801-4615882</v>
          </cell>
          <cell r="B1557" t="str">
            <v>KA0</v>
          </cell>
          <cell r="C1557" t="str">
            <v>PA502801</v>
          </cell>
          <cell r="D1557">
            <v>-4615882</v>
          </cell>
          <cell r="E1557" t="str">
            <v/>
          </cell>
          <cell r="F1557" t="str">
            <v>Reprog</v>
          </cell>
        </row>
        <row r="1558">
          <cell r="A1558" t="str">
            <v>KA0PA5028014615882</v>
          </cell>
          <cell r="B1558" t="str">
            <v>KA0</v>
          </cell>
          <cell r="C1558" t="str">
            <v>PA502801</v>
          </cell>
          <cell r="D1558">
            <v>4615882</v>
          </cell>
          <cell r="E1558" t="str">
            <v/>
          </cell>
          <cell r="F1558" t="str">
            <v>Reprog</v>
          </cell>
        </row>
        <row r="1559">
          <cell r="A1559" t="str">
            <v>KA0PAALTT22-108534.49</v>
          </cell>
          <cell r="B1559" t="str">
            <v>KA0</v>
          </cell>
          <cell r="C1559" t="str">
            <v>PAALTT22</v>
          </cell>
          <cell r="D1559">
            <v>-108534.49</v>
          </cell>
          <cell r="E1559" t="str">
            <v/>
          </cell>
          <cell r="F1559" t="str">
            <v>Reprog</v>
          </cell>
        </row>
        <row r="1560">
          <cell r="A1560" t="str">
            <v>KA0PAALTT22108534.49</v>
          </cell>
          <cell r="B1560" t="str">
            <v>KA0</v>
          </cell>
          <cell r="C1560" t="str">
            <v>PAALTT22</v>
          </cell>
          <cell r="D1560">
            <v>108534.49</v>
          </cell>
          <cell r="E1560" t="str">
            <v/>
          </cell>
          <cell r="F1560" t="str">
            <v>Reprog</v>
          </cell>
        </row>
        <row r="1561">
          <cell r="A1561" t="str">
            <v>KA0PATFLM01-1540158.56</v>
          </cell>
          <cell r="B1561" t="str">
            <v>KA0</v>
          </cell>
          <cell r="C1561" t="str">
            <v>PATFLM01</v>
          </cell>
          <cell r="D1561">
            <v>-1540158.56</v>
          </cell>
          <cell r="E1561" t="str">
            <v/>
          </cell>
          <cell r="F1561" t="str">
            <v>Reprog</v>
          </cell>
        </row>
        <row r="1562">
          <cell r="A1562" t="str">
            <v>KA0PATFLM011540158.56</v>
          </cell>
          <cell r="B1562" t="str">
            <v>KA0</v>
          </cell>
          <cell r="C1562" t="str">
            <v>PATFLM01</v>
          </cell>
          <cell r="D1562">
            <v>1540158.56</v>
          </cell>
          <cell r="E1562" t="str">
            <v/>
          </cell>
          <cell r="F1562" t="str">
            <v>Reprog</v>
          </cell>
        </row>
        <row r="1563">
          <cell r="A1563" t="str">
            <v>KA0PATFLM01-5572681</v>
          </cell>
          <cell r="B1563" t="str">
            <v>KA0</v>
          </cell>
          <cell r="C1563" t="str">
            <v>PATFLM01</v>
          </cell>
          <cell r="D1563">
            <v>-5572681</v>
          </cell>
          <cell r="E1563" t="str">
            <v/>
          </cell>
          <cell r="F1563" t="str">
            <v>Reprog</v>
          </cell>
        </row>
        <row r="1564">
          <cell r="A1564" t="str">
            <v>KA0PATFLM015572681</v>
          </cell>
          <cell r="B1564" t="str">
            <v>KA0</v>
          </cell>
          <cell r="C1564" t="str">
            <v>PATFLM01</v>
          </cell>
          <cell r="D1564">
            <v>5572681</v>
          </cell>
          <cell r="E1564" t="str">
            <v/>
          </cell>
          <cell r="F1564" t="str">
            <v>Reprog</v>
          </cell>
        </row>
        <row r="1565">
          <cell r="A1565" t="str">
            <v>KA0PATPSR01-412565.07</v>
          </cell>
          <cell r="B1565" t="str">
            <v>KA0</v>
          </cell>
          <cell r="C1565" t="str">
            <v>PATPSR01</v>
          </cell>
          <cell r="D1565">
            <v>-412565.07</v>
          </cell>
          <cell r="E1565" t="str">
            <v/>
          </cell>
          <cell r="F1565" t="str">
            <v>Reprog</v>
          </cell>
        </row>
        <row r="1566">
          <cell r="A1566" t="str">
            <v>KA0PATPSR01973485.46</v>
          </cell>
          <cell r="B1566" t="str">
            <v>KA0</v>
          </cell>
          <cell r="C1566" t="str">
            <v>PATPSR01</v>
          </cell>
          <cell r="D1566">
            <v>973485.46</v>
          </cell>
          <cell r="E1566" t="str">
            <v/>
          </cell>
          <cell r="F1566" t="str">
            <v>Reprog</v>
          </cell>
        </row>
        <row r="1567">
          <cell r="A1567" t="str">
            <v>KA0PA502801-58706.72</v>
          </cell>
          <cell r="B1567" t="str">
            <v>KA0</v>
          </cell>
          <cell r="C1567" t="str">
            <v>PA502801</v>
          </cell>
          <cell r="D1567">
            <v>-58706.72</v>
          </cell>
          <cell r="E1567" t="str">
            <v/>
          </cell>
          <cell r="F1567" t="str">
            <v>Reprog</v>
          </cell>
        </row>
        <row r="1568">
          <cell r="A1568" t="str">
            <v>KA0PATPSR01-560920.39</v>
          </cell>
          <cell r="B1568" t="str">
            <v>KA0</v>
          </cell>
          <cell r="C1568" t="str">
            <v>PATPSR01</v>
          </cell>
          <cell r="D1568">
            <v>-560920.39</v>
          </cell>
          <cell r="E1568" t="str">
            <v/>
          </cell>
          <cell r="F1568" t="str">
            <v>Reprog</v>
          </cell>
        </row>
        <row r="1569">
          <cell r="A1569" t="str">
            <v>KA0PAALTT01-516138.55</v>
          </cell>
          <cell r="B1569" t="str">
            <v>KA0</v>
          </cell>
          <cell r="C1569" t="str">
            <v>PAALTT01</v>
          </cell>
          <cell r="D1569">
            <v>-516138.55</v>
          </cell>
          <cell r="E1569" t="str">
            <v/>
          </cell>
          <cell r="F1569" t="str">
            <v>Reprog</v>
          </cell>
        </row>
        <row r="1570">
          <cell r="A1570" t="str">
            <v>KA0PAALTT01516138.55</v>
          </cell>
          <cell r="B1570" t="str">
            <v>KA0</v>
          </cell>
          <cell r="C1570" t="str">
            <v>PAALTT01</v>
          </cell>
          <cell r="D1570">
            <v>516138.55</v>
          </cell>
          <cell r="E1570" t="str">
            <v/>
          </cell>
          <cell r="F1570" t="str">
            <v>Reprog</v>
          </cell>
        </row>
        <row r="1571">
          <cell r="A1571" t="str">
            <v>KA0PAALTT01-5000</v>
          </cell>
          <cell r="B1571" t="str">
            <v>KA0</v>
          </cell>
          <cell r="C1571" t="str">
            <v>PAALTT01</v>
          </cell>
          <cell r="D1571">
            <v>-5000</v>
          </cell>
          <cell r="E1571" t="str">
            <v/>
          </cell>
          <cell r="F1571" t="str">
            <v>Reprog</v>
          </cell>
        </row>
        <row r="1572">
          <cell r="A1572" t="str">
            <v>KA0PAALTT01-63817</v>
          </cell>
          <cell r="B1572" t="str">
            <v>KA0</v>
          </cell>
          <cell r="C1572" t="str">
            <v>PAALTT01</v>
          </cell>
          <cell r="D1572">
            <v>-63817</v>
          </cell>
          <cell r="E1572" t="str">
            <v/>
          </cell>
          <cell r="F1572" t="str">
            <v>Reprog</v>
          </cell>
        </row>
        <row r="1573">
          <cell r="A1573" t="str">
            <v>KA0PAALTT0168817</v>
          </cell>
          <cell r="B1573" t="str">
            <v>KA0</v>
          </cell>
          <cell r="C1573" t="str">
            <v>PAALTT01</v>
          </cell>
          <cell r="D1573">
            <v>68817</v>
          </cell>
          <cell r="E1573" t="str">
            <v/>
          </cell>
          <cell r="F1573" t="str">
            <v>Reprog</v>
          </cell>
        </row>
        <row r="1574">
          <cell r="A1574" t="str">
            <v>KA0PABALTT1-72000</v>
          </cell>
          <cell r="B1574" t="str">
            <v>KA0</v>
          </cell>
          <cell r="C1574" t="str">
            <v>PABALTT1</v>
          </cell>
          <cell r="D1574">
            <v>-72000</v>
          </cell>
          <cell r="E1574" t="str">
            <v/>
          </cell>
          <cell r="F1574" t="str">
            <v>Reprog</v>
          </cell>
        </row>
        <row r="1575">
          <cell r="A1575" t="str">
            <v>KA0PABALTT172000</v>
          </cell>
          <cell r="B1575" t="str">
            <v>KA0</v>
          </cell>
          <cell r="C1575" t="str">
            <v>PABALTT1</v>
          </cell>
          <cell r="D1575">
            <v>72000</v>
          </cell>
          <cell r="E1575" t="str">
            <v/>
          </cell>
          <cell r="F1575" t="str">
            <v>Reprog</v>
          </cell>
        </row>
        <row r="1576">
          <cell r="A1576" t="str">
            <v>KA0PAMTRS010</v>
          </cell>
          <cell r="B1576" t="str">
            <v>KA0</v>
          </cell>
          <cell r="C1576" t="str">
            <v>PAMTRS01</v>
          </cell>
          <cell r="D1576">
            <v>0</v>
          </cell>
          <cell r="E1576" t="str">
            <v/>
          </cell>
          <cell r="F1576" t="str">
            <v>Reprog</v>
          </cell>
        </row>
        <row r="1577">
          <cell r="A1577" t="str">
            <v>KA0PAMTRS010</v>
          </cell>
          <cell r="B1577" t="str">
            <v>KA0</v>
          </cell>
          <cell r="C1577" t="str">
            <v>PAMTRS01</v>
          </cell>
          <cell r="D1577">
            <v>0</v>
          </cell>
          <cell r="E1577" t="str">
            <v/>
          </cell>
          <cell r="F1577" t="str">
            <v>Reprog</v>
          </cell>
        </row>
        <row r="1578">
          <cell r="A1578" t="str">
            <v>KA0PAPROJ01-76259.39</v>
          </cell>
          <cell r="B1578" t="str">
            <v>KA0</v>
          </cell>
          <cell r="C1578" t="str">
            <v>PAPROJ01</v>
          </cell>
          <cell r="D1578">
            <v>-76259.39</v>
          </cell>
          <cell r="E1578" t="str">
            <v/>
          </cell>
          <cell r="F1578" t="str">
            <v>Reprog</v>
          </cell>
        </row>
        <row r="1579">
          <cell r="A1579" t="str">
            <v>KA0PAPROJ0176259.39</v>
          </cell>
          <cell r="B1579" t="str">
            <v>KA0</v>
          </cell>
          <cell r="C1579" t="str">
            <v>PAPROJ01</v>
          </cell>
          <cell r="D1579">
            <v>76259.39</v>
          </cell>
          <cell r="E1579" t="str">
            <v/>
          </cell>
          <cell r="F1579" t="str">
            <v>Reprog</v>
          </cell>
        </row>
        <row r="1580">
          <cell r="A1580" t="str">
            <v>KA0PAPROJ01-48100</v>
          </cell>
          <cell r="B1580" t="str">
            <v>KA0</v>
          </cell>
          <cell r="C1580" t="str">
            <v>PAPROJ01</v>
          </cell>
          <cell r="D1580">
            <v>-48100</v>
          </cell>
          <cell r="E1580" t="str">
            <v/>
          </cell>
          <cell r="F1580" t="str">
            <v>Reprog</v>
          </cell>
        </row>
        <row r="1581">
          <cell r="A1581" t="str">
            <v>KA0PAPROJ0148100</v>
          </cell>
          <cell r="B1581" t="str">
            <v>KA0</v>
          </cell>
          <cell r="C1581" t="str">
            <v>PAPROJ01</v>
          </cell>
          <cell r="D1581">
            <v>48100</v>
          </cell>
          <cell r="E1581" t="str">
            <v/>
          </cell>
          <cell r="F1581" t="str">
            <v>Reprog</v>
          </cell>
        </row>
        <row r="1582">
          <cell r="A1582" t="str">
            <v>KA0PAPROJ02-20000</v>
          </cell>
          <cell r="B1582" t="str">
            <v>KA0</v>
          </cell>
          <cell r="C1582" t="str">
            <v>PAPROJ02</v>
          </cell>
          <cell r="D1582">
            <v>-20000</v>
          </cell>
          <cell r="E1582" t="str">
            <v/>
          </cell>
          <cell r="F1582" t="str">
            <v>Reprog</v>
          </cell>
        </row>
        <row r="1583">
          <cell r="A1583" t="str">
            <v>KA0PAPROJ0220000</v>
          </cell>
          <cell r="B1583" t="str">
            <v>KA0</v>
          </cell>
          <cell r="C1583" t="str">
            <v>PAPROJ02</v>
          </cell>
          <cell r="D1583">
            <v>20000</v>
          </cell>
          <cell r="E1583" t="str">
            <v/>
          </cell>
          <cell r="F1583" t="str">
            <v>Reprog</v>
          </cell>
        </row>
        <row r="1584">
          <cell r="A1584" t="str">
            <v>KA0PAPROJ02-366426</v>
          </cell>
          <cell r="B1584" t="str">
            <v>KA0</v>
          </cell>
          <cell r="C1584" t="str">
            <v>PAPROJ02</v>
          </cell>
          <cell r="D1584">
            <v>-366426</v>
          </cell>
          <cell r="E1584" t="str">
            <v/>
          </cell>
          <cell r="F1584" t="str">
            <v>Reprog</v>
          </cell>
        </row>
        <row r="1585">
          <cell r="A1585" t="str">
            <v>KA0PAPROJ02366426</v>
          </cell>
          <cell r="B1585" t="str">
            <v>KA0</v>
          </cell>
          <cell r="C1585" t="str">
            <v>PAPROJ02</v>
          </cell>
          <cell r="D1585">
            <v>366426</v>
          </cell>
          <cell r="E1585" t="str">
            <v/>
          </cell>
          <cell r="F1585" t="str">
            <v>Reprog</v>
          </cell>
        </row>
        <row r="1586">
          <cell r="A1586" t="str">
            <v>KA0PAPRRM01-14733517</v>
          </cell>
          <cell r="B1586" t="str">
            <v>KA0</v>
          </cell>
          <cell r="C1586" t="str">
            <v>PAPRRM01</v>
          </cell>
          <cell r="D1586">
            <v>-14733517</v>
          </cell>
          <cell r="E1586" t="str">
            <v/>
          </cell>
          <cell r="F1586" t="str">
            <v>Reprog</v>
          </cell>
        </row>
        <row r="1587">
          <cell r="A1587" t="str">
            <v>KA0PAPRRM0114733517</v>
          </cell>
          <cell r="B1587" t="str">
            <v>KA0</v>
          </cell>
          <cell r="C1587" t="str">
            <v>PAPRRM01</v>
          </cell>
          <cell r="D1587">
            <v>14733517</v>
          </cell>
          <cell r="E1587" t="str">
            <v/>
          </cell>
          <cell r="F1587" t="str">
            <v>Reprog</v>
          </cell>
        </row>
        <row r="1588">
          <cell r="A1588" t="str">
            <v>KA0PAPRRM01-1030</v>
          </cell>
          <cell r="B1588" t="str">
            <v>KA0</v>
          </cell>
          <cell r="C1588" t="str">
            <v>PAPRRM01</v>
          </cell>
          <cell r="D1588">
            <v>-1030</v>
          </cell>
          <cell r="E1588" t="str">
            <v/>
          </cell>
          <cell r="F1588" t="str">
            <v>Reprog</v>
          </cell>
        </row>
        <row r="1589">
          <cell r="A1589" t="str">
            <v>KA0PAPRRM011030</v>
          </cell>
          <cell r="B1589" t="str">
            <v>KA0</v>
          </cell>
          <cell r="C1589" t="str">
            <v>PAPRRM01</v>
          </cell>
          <cell r="D1589">
            <v>1030</v>
          </cell>
          <cell r="E1589" t="str">
            <v/>
          </cell>
          <cell r="F1589" t="str">
            <v>Reprog</v>
          </cell>
        </row>
        <row r="1590">
          <cell r="A1590" t="str">
            <v>KA0PAPRRM02-326288.61</v>
          </cell>
          <cell r="B1590" t="str">
            <v>KA0</v>
          </cell>
          <cell r="C1590" t="str">
            <v>PAPRRM02</v>
          </cell>
          <cell r="D1590">
            <v>-326288.61</v>
          </cell>
          <cell r="E1590" t="str">
            <v/>
          </cell>
          <cell r="F1590" t="str">
            <v>Reprog</v>
          </cell>
        </row>
        <row r="1591">
          <cell r="A1591" t="str">
            <v>KA0PAPRRM02326288.61</v>
          </cell>
          <cell r="B1591" t="str">
            <v>KA0</v>
          </cell>
          <cell r="C1591" t="str">
            <v>PAPRRM02</v>
          </cell>
          <cell r="D1591">
            <v>326288.61</v>
          </cell>
          <cell r="E1591" t="str">
            <v/>
          </cell>
          <cell r="F1591" t="str">
            <v>Reprog</v>
          </cell>
        </row>
        <row r="1592">
          <cell r="A1592" t="str">
            <v>KA0PAPRRM02-71486949</v>
          </cell>
          <cell r="B1592" t="str">
            <v>KA0</v>
          </cell>
          <cell r="C1592" t="str">
            <v>PAPRRM02</v>
          </cell>
          <cell r="D1592">
            <v>-71486949</v>
          </cell>
          <cell r="E1592" t="str">
            <v/>
          </cell>
          <cell r="F1592" t="str">
            <v>Reprog</v>
          </cell>
        </row>
        <row r="1593">
          <cell r="A1593" t="str">
            <v>KA0PAPRRM0271486949</v>
          </cell>
          <cell r="B1593" t="str">
            <v>KA0</v>
          </cell>
          <cell r="C1593" t="str">
            <v>PAPRRM02</v>
          </cell>
          <cell r="D1593">
            <v>71486949</v>
          </cell>
          <cell r="E1593" t="str">
            <v/>
          </cell>
          <cell r="F1593" t="str">
            <v>Reprog</v>
          </cell>
        </row>
        <row r="1594">
          <cell r="A1594" t="str">
            <v>KA0PASNOW01-5183716</v>
          </cell>
          <cell r="B1594" t="str">
            <v>KA0</v>
          </cell>
          <cell r="C1594" t="str">
            <v>PASNOW01</v>
          </cell>
          <cell r="D1594">
            <v>-5183716</v>
          </cell>
          <cell r="E1594" t="str">
            <v/>
          </cell>
          <cell r="F1594" t="str">
            <v>Reprog</v>
          </cell>
        </row>
        <row r="1595">
          <cell r="A1595" t="str">
            <v>KA0PASNOW015183716</v>
          </cell>
          <cell r="B1595" t="str">
            <v>KA0</v>
          </cell>
          <cell r="C1595" t="str">
            <v>PASNOW01</v>
          </cell>
          <cell r="D1595">
            <v>5183716</v>
          </cell>
          <cell r="E1595" t="str">
            <v/>
          </cell>
          <cell r="F1595" t="str">
            <v>Reprog</v>
          </cell>
        </row>
        <row r="1596">
          <cell r="A1596" t="str">
            <v>KA0PATFLO01-1914697.41</v>
          </cell>
          <cell r="B1596" t="str">
            <v>KA0</v>
          </cell>
          <cell r="C1596" t="str">
            <v>PATFLO01</v>
          </cell>
          <cell r="D1596">
            <v>-1914697.41</v>
          </cell>
          <cell r="E1596" t="str">
            <v/>
          </cell>
          <cell r="F1596" t="str">
            <v>Reprog</v>
          </cell>
        </row>
        <row r="1597">
          <cell r="A1597" t="str">
            <v>KA0PATFLO011914697.41</v>
          </cell>
          <cell r="B1597" t="str">
            <v>KA0</v>
          </cell>
          <cell r="C1597" t="str">
            <v>PATFLO01</v>
          </cell>
          <cell r="D1597">
            <v>1914697.41</v>
          </cell>
          <cell r="E1597" t="str">
            <v/>
          </cell>
          <cell r="F1597" t="str">
            <v>Reprog</v>
          </cell>
        </row>
        <row r="1598">
          <cell r="A1598" t="str">
            <v>KA0PATFLO01-1018899</v>
          </cell>
          <cell r="B1598" t="str">
            <v>KA0</v>
          </cell>
          <cell r="C1598" t="str">
            <v>PATFLO01</v>
          </cell>
          <cell r="D1598">
            <v>-1018899</v>
          </cell>
          <cell r="E1598" t="str">
            <v/>
          </cell>
          <cell r="F1598" t="str">
            <v>Reprog</v>
          </cell>
        </row>
        <row r="1599">
          <cell r="A1599" t="str">
            <v>KA0PATFLO011018899</v>
          </cell>
          <cell r="B1599" t="str">
            <v>KA0</v>
          </cell>
          <cell r="C1599" t="str">
            <v>PATFLO01</v>
          </cell>
          <cell r="D1599">
            <v>1018899</v>
          </cell>
          <cell r="E1599" t="str">
            <v/>
          </cell>
          <cell r="F1599" t="str">
            <v>Reprog</v>
          </cell>
        </row>
        <row r="1600">
          <cell r="A1600" t="str">
            <v>KA0PATFLO01-33201.56</v>
          </cell>
          <cell r="B1600" t="str">
            <v>KA0</v>
          </cell>
          <cell r="C1600" t="str">
            <v>PATFLO01</v>
          </cell>
          <cell r="D1600">
            <v>-33201.56</v>
          </cell>
          <cell r="E1600" t="str">
            <v/>
          </cell>
          <cell r="F1600" t="str">
            <v>Reprog</v>
          </cell>
        </row>
        <row r="1601">
          <cell r="A1601" t="str">
            <v>KA0PATFLO0133201.56</v>
          </cell>
          <cell r="B1601" t="str">
            <v>KA0</v>
          </cell>
          <cell r="C1601" t="str">
            <v>PATFLO01</v>
          </cell>
          <cell r="D1601">
            <v>33201.56</v>
          </cell>
          <cell r="E1601" t="str">
            <v/>
          </cell>
          <cell r="F1601" t="str">
            <v>Reprog</v>
          </cell>
        </row>
        <row r="1602">
          <cell r="A1602" t="str">
            <v>KA0PATFLO02-27728</v>
          </cell>
          <cell r="B1602" t="str">
            <v>KA0</v>
          </cell>
          <cell r="C1602" t="str">
            <v>PATFLO02</v>
          </cell>
          <cell r="D1602">
            <v>-27728</v>
          </cell>
          <cell r="E1602" t="str">
            <v/>
          </cell>
          <cell r="F1602" t="str">
            <v>Reprog</v>
          </cell>
        </row>
        <row r="1603">
          <cell r="A1603" t="str">
            <v>KA0PATFLO0227728</v>
          </cell>
          <cell r="B1603" t="str">
            <v>KA0</v>
          </cell>
          <cell r="C1603" t="str">
            <v>PATFLO02</v>
          </cell>
          <cell r="D1603">
            <v>27728</v>
          </cell>
          <cell r="E1603" t="str">
            <v/>
          </cell>
          <cell r="F1603" t="str">
            <v>Reprog</v>
          </cell>
        </row>
        <row r="1604">
          <cell r="A1604" t="str">
            <v>KA0PATFLO03-1723566.18</v>
          </cell>
          <cell r="B1604" t="str">
            <v>KA0</v>
          </cell>
          <cell r="C1604" t="str">
            <v>PATFLO03</v>
          </cell>
          <cell r="D1604">
            <v>-1723566.18</v>
          </cell>
          <cell r="E1604" t="str">
            <v/>
          </cell>
          <cell r="F1604" t="str">
            <v>Reprog</v>
          </cell>
        </row>
        <row r="1605">
          <cell r="A1605" t="str">
            <v>KA0PATFLO031723566.18</v>
          </cell>
          <cell r="B1605" t="str">
            <v>KA0</v>
          </cell>
          <cell r="C1605" t="str">
            <v>PATFLO03</v>
          </cell>
          <cell r="D1605">
            <v>1723566.18</v>
          </cell>
          <cell r="E1605" t="str">
            <v/>
          </cell>
          <cell r="F1605" t="str">
            <v>Reprog</v>
          </cell>
        </row>
        <row r="1606">
          <cell r="A1606" t="str">
            <v>KA0PATFLO03-2587925</v>
          </cell>
          <cell r="B1606" t="str">
            <v>KA0</v>
          </cell>
          <cell r="C1606" t="str">
            <v>PATFLO03</v>
          </cell>
          <cell r="D1606">
            <v>-2587925</v>
          </cell>
          <cell r="E1606" t="str">
            <v/>
          </cell>
          <cell r="F1606" t="str">
            <v>Reprog</v>
          </cell>
        </row>
        <row r="1607">
          <cell r="A1607" t="str">
            <v>KA0PATFLO032587925</v>
          </cell>
          <cell r="B1607" t="str">
            <v>KA0</v>
          </cell>
          <cell r="C1607" t="str">
            <v>PATFLO03</v>
          </cell>
          <cell r="D1607">
            <v>2587925</v>
          </cell>
          <cell r="E1607" t="str">
            <v/>
          </cell>
          <cell r="F1607" t="str">
            <v>Reprog</v>
          </cell>
        </row>
        <row r="1608">
          <cell r="A1608" t="str">
            <v>KA0PATPED01-21072</v>
          </cell>
          <cell r="B1608" t="str">
            <v>KA0</v>
          </cell>
          <cell r="C1608" t="str">
            <v>PATPED01</v>
          </cell>
          <cell r="D1608">
            <v>-21072</v>
          </cell>
          <cell r="E1608" t="str">
            <v/>
          </cell>
          <cell r="F1608" t="str">
            <v>Reprog</v>
          </cell>
        </row>
        <row r="1609">
          <cell r="A1609" t="str">
            <v>KA0PATPED0121072</v>
          </cell>
          <cell r="B1609" t="str">
            <v>KA0</v>
          </cell>
          <cell r="C1609" t="str">
            <v>PATPED01</v>
          </cell>
          <cell r="D1609">
            <v>21072</v>
          </cell>
          <cell r="E1609" t="str">
            <v/>
          </cell>
          <cell r="F1609" t="str">
            <v>Reprog</v>
          </cell>
        </row>
        <row r="1610">
          <cell r="A1610" t="str">
            <v>KA0PATRSC01-16000</v>
          </cell>
          <cell r="B1610" t="str">
            <v>KA0</v>
          </cell>
          <cell r="C1610" t="str">
            <v>PATRSC01</v>
          </cell>
          <cell r="D1610">
            <v>-16000</v>
          </cell>
          <cell r="E1610" t="str">
            <v/>
          </cell>
          <cell r="F1610" t="str">
            <v>Reprog</v>
          </cell>
        </row>
        <row r="1611">
          <cell r="A1611" t="str">
            <v>KA0PATRSC0116000</v>
          </cell>
          <cell r="B1611" t="str">
            <v>KA0</v>
          </cell>
          <cell r="C1611" t="str">
            <v>PATRSC01</v>
          </cell>
          <cell r="D1611">
            <v>16000</v>
          </cell>
          <cell r="E1611" t="str">
            <v/>
          </cell>
          <cell r="F1611" t="str">
            <v>Reprog</v>
          </cell>
        </row>
        <row r="1612">
          <cell r="A1612" t="str">
            <v>KA0PATSFY12-269596.62</v>
          </cell>
          <cell r="B1612" t="str">
            <v>KA0</v>
          </cell>
          <cell r="C1612" t="str">
            <v>PATSFY12</v>
          </cell>
          <cell r="D1612">
            <v>-269596.62</v>
          </cell>
          <cell r="E1612" t="str">
            <v/>
          </cell>
          <cell r="F1612" t="str">
            <v>Reprog</v>
          </cell>
        </row>
        <row r="1613">
          <cell r="A1613" t="str">
            <v>KA0PATSFY12269596.62</v>
          </cell>
          <cell r="B1613" t="str">
            <v>KA0</v>
          </cell>
          <cell r="C1613" t="str">
            <v>PATSFY12</v>
          </cell>
          <cell r="D1613">
            <v>269596.62</v>
          </cell>
          <cell r="E1613" t="str">
            <v/>
          </cell>
          <cell r="F1613" t="str">
            <v>Reprog</v>
          </cell>
        </row>
        <row r="1614">
          <cell r="A1614" t="str">
            <v>KA0PATSFY12-368503</v>
          </cell>
          <cell r="B1614" t="str">
            <v>KA0</v>
          </cell>
          <cell r="C1614" t="str">
            <v>PATSFY12</v>
          </cell>
          <cell r="D1614">
            <v>-368503</v>
          </cell>
          <cell r="E1614" t="str">
            <v/>
          </cell>
          <cell r="F1614" t="str">
            <v>Reprog</v>
          </cell>
        </row>
        <row r="1615">
          <cell r="A1615" t="str">
            <v>KA0PATSFY12368503</v>
          </cell>
          <cell r="B1615" t="str">
            <v>KA0</v>
          </cell>
          <cell r="C1615" t="str">
            <v>PATSFY12</v>
          </cell>
          <cell r="D1615">
            <v>368503</v>
          </cell>
          <cell r="E1615" t="str">
            <v/>
          </cell>
          <cell r="F1615" t="str">
            <v>Reprog</v>
          </cell>
        </row>
        <row r="1616">
          <cell r="A1616" t="str">
            <v>KA0PATSTR01-282552</v>
          </cell>
          <cell r="B1616" t="str">
            <v>KA0</v>
          </cell>
          <cell r="C1616" t="str">
            <v>PATSTR01</v>
          </cell>
          <cell r="D1616">
            <v>-282552</v>
          </cell>
          <cell r="E1616" t="str">
            <v/>
          </cell>
          <cell r="F1616" t="str">
            <v>Reprog</v>
          </cell>
        </row>
        <row r="1617">
          <cell r="A1617" t="str">
            <v>KA0PATSTR01282552</v>
          </cell>
          <cell r="B1617" t="str">
            <v>KA0</v>
          </cell>
          <cell r="C1617" t="str">
            <v>PATSTR01</v>
          </cell>
          <cell r="D1617">
            <v>282552</v>
          </cell>
          <cell r="E1617" t="str">
            <v/>
          </cell>
          <cell r="F1617" t="str">
            <v>Reprog</v>
          </cell>
        </row>
        <row r="1618">
          <cell r="A1618" t="str">
            <v>KA0BHAMP001-2353688.23</v>
          </cell>
          <cell r="B1618" t="str">
            <v>KA0</v>
          </cell>
          <cell r="C1618" t="str">
            <v>BHAMP001</v>
          </cell>
          <cell r="D1618">
            <v>-2353688.23</v>
          </cell>
          <cell r="E1618" t="str">
            <v/>
          </cell>
          <cell r="F1618" t="str">
            <v>Reprog</v>
          </cell>
        </row>
        <row r="1619">
          <cell r="A1619" t="str">
            <v>KA0BHAMP001-93897.89</v>
          </cell>
          <cell r="B1619" t="str">
            <v>KA0</v>
          </cell>
          <cell r="C1619" t="str">
            <v>BHAMP001</v>
          </cell>
          <cell r="D1619">
            <v>-93897.89</v>
          </cell>
          <cell r="E1619" t="str">
            <v/>
          </cell>
          <cell r="F1619" t="str">
            <v>Reprog</v>
          </cell>
        </row>
        <row r="1620">
          <cell r="A1620" t="str">
            <v>KA0PAKA0SP1300000</v>
          </cell>
          <cell r="B1620" t="str">
            <v>KA0</v>
          </cell>
          <cell r="C1620" t="str">
            <v>PAKA0SP1</v>
          </cell>
          <cell r="D1620">
            <v>300000</v>
          </cell>
          <cell r="E1620" t="str">
            <v/>
          </cell>
          <cell r="F1620" t="str">
            <v>Reprog</v>
          </cell>
        </row>
        <row r="1621">
          <cell r="A1621" t="str">
            <v>KA0PAKA0SP1-300000</v>
          </cell>
          <cell r="B1621" t="str">
            <v>KA0</v>
          </cell>
          <cell r="C1621" t="str">
            <v>PAKA0SP1</v>
          </cell>
          <cell r="D1621">
            <v>-300000</v>
          </cell>
          <cell r="E1621" t="str">
            <v/>
          </cell>
          <cell r="F1621" t="str">
            <v>Reprog</v>
          </cell>
        </row>
        <row r="1622">
          <cell r="A1622" t="str">
            <v>KA0PAKA8002-2974684.4</v>
          </cell>
          <cell r="B1622" t="str">
            <v>KA0</v>
          </cell>
          <cell r="C1622" t="str">
            <v>PAKA8002</v>
          </cell>
          <cell r="D1622">
            <v>-2974684.4</v>
          </cell>
          <cell r="E1622" t="str">
            <v>17-101</v>
          </cell>
          <cell r="F1622" t="str">
            <v>Reprog C</v>
          </cell>
        </row>
        <row r="1623">
          <cell r="A1623" t="str">
            <v>KA0PAKA80021651020</v>
          </cell>
          <cell r="B1623" t="str">
            <v>KA0</v>
          </cell>
          <cell r="C1623" t="str">
            <v>PAKA8002</v>
          </cell>
          <cell r="D1623">
            <v>1651020</v>
          </cell>
          <cell r="E1623" t="str">
            <v>17-101</v>
          </cell>
          <cell r="F1623" t="str">
            <v>Reprog C</v>
          </cell>
        </row>
        <row r="1624">
          <cell r="A1624" t="str">
            <v>KA0PAKA8002-1093775.09</v>
          </cell>
          <cell r="B1624" t="str">
            <v>KA0</v>
          </cell>
          <cell r="C1624" t="str">
            <v>PAKA8002</v>
          </cell>
          <cell r="D1624">
            <v>-1093775.09</v>
          </cell>
          <cell r="E1624" t="str">
            <v>17-101</v>
          </cell>
          <cell r="F1624" t="str">
            <v>Reprog C</v>
          </cell>
        </row>
        <row r="1625">
          <cell r="A1625" t="str">
            <v>KA0PAKA80022417439.49</v>
          </cell>
          <cell r="B1625" t="str">
            <v>KA0</v>
          </cell>
          <cell r="C1625" t="str">
            <v>PAKA8002</v>
          </cell>
          <cell r="D1625">
            <v>2417439.49</v>
          </cell>
          <cell r="E1625" t="str">
            <v>17-101</v>
          </cell>
          <cell r="F1625" t="str">
            <v>Reprog C</v>
          </cell>
        </row>
        <row r="1626">
          <cell r="A1626" t="str">
            <v>KA0PAKA8003-278500.73</v>
          </cell>
          <cell r="B1626" t="str">
            <v>KA0</v>
          </cell>
          <cell r="C1626" t="str">
            <v>PAKA8003</v>
          </cell>
          <cell r="D1626">
            <v>-278500.73</v>
          </cell>
          <cell r="E1626" t="str">
            <v>17-101</v>
          </cell>
          <cell r="F1626" t="str">
            <v>Reprog C</v>
          </cell>
        </row>
        <row r="1627">
          <cell r="A1627" t="str">
            <v>KA0PAKA80032970609.85</v>
          </cell>
          <cell r="B1627" t="str">
            <v>KA0</v>
          </cell>
          <cell r="C1627" t="str">
            <v>PAKA8003</v>
          </cell>
          <cell r="D1627">
            <v>2970609.85</v>
          </cell>
          <cell r="E1627" t="str">
            <v>17-101</v>
          </cell>
          <cell r="F1627" t="str">
            <v>Reprog C</v>
          </cell>
        </row>
        <row r="1628">
          <cell r="A1628" t="str">
            <v>KA0PAKA8003-4246343.75</v>
          </cell>
          <cell r="B1628" t="str">
            <v>KA0</v>
          </cell>
          <cell r="C1628" t="str">
            <v>PAKA8003</v>
          </cell>
          <cell r="D1628">
            <v>-4246343.75</v>
          </cell>
          <cell r="E1628" t="str">
            <v>17-101</v>
          </cell>
          <cell r="F1628" t="str">
            <v>Reprog C</v>
          </cell>
        </row>
        <row r="1629">
          <cell r="A1629" t="str">
            <v>KA0PAKA80031758356.89</v>
          </cell>
          <cell r="B1629" t="str">
            <v>KA0</v>
          </cell>
          <cell r="C1629" t="str">
            <v>PAKA8003</v>
          </cell>
          <cell r="D1629">
            <v>1758356.89</v>
          </cell>
          <cell r="E1629" t="str">
            <v>17-101</v>
          </cell>
          <cell r="F1629" t="str">
            <v>Reprog C</v>
          </cell>
        </row>
        <row r="1630">
          <cell r="A1630" t="str">
            <v>KA0PAKA8005-2150000</v>
          </cell>
          <cell r="B1630" t="str">
            <v>KA0</v>
          </cell>
          <cell r="C1630" t="str">
            <v>PAKA8005</v>
          </cell>
          <cell r="D1630">
            <v>-2150000</v>
          </cell>
          <cell r="E1630" t="str">
            <v>17-117</v>
          </cell>
          <cell r="F1630" t="str">
            <v>Reprog C</v>
          </cell>
        </row>
        <row r="1631">
          <cell r="A1631" t="str">
            <v>KA0PAKA80052150000</v>
          </cell>
          <cell r="B1631" t="str">
            <v>KA0</v>
          </cell>
          <cell r="C1631" t="str">
            <v>PAKA8005</v>
          </cell>
          <cell r="D1631">
            <v>2150000</v>
          </cell>
          <cell r="E1631" t="str">
            <v>17-117</v>
          </cell>
          <cell r="F1631" t="str">
            <v>Reprog C</v>
          </cell>
        </row>
        <row r="1632">
          <cell r="A1632" t="str">
            <v>KA0PAKA8003-195810.26</v>
          </cell>
          <cell r="B1632" t="str">
            <v>KA0</v>
          </cell>
          <cell r="C1632" t="str">
            <v>PAKA8003</v>
          </cell>
          <cell r="D1632">
            <v>-195810.26</v>
          </cell>
          <cell r="E1632" t="str">
            <v>17-101</v>
          </cell>
          <cell r="F1632" t="str">
            <v>Reprog C</v>
          </cell>
        </row>
        <row r="1633">
          <cell r="A1633" t="str">
            <v>KA0PAKA8003-8312</v>
          </cell>
          <cell r="B1633" t="str">
            <v>KA0</v>
          </cell>
          <cell r="C1633" t="str">
            <v>PAKA8003</v>
          </cell>
          <cell r="D1633">
            <v>-8312</v>
          </cell>
          <cell r="E1633" t="str">
            <v>17-101</v>
          </cell>
          <cell r="F1633" t="str">
            <v>Reprog C</v>
          </cell>
        </row>
        <row r="1634">
          <cell r="A1634" t="str">
            <v>KA0PAKA8006300000</v>
          </cell>
          <cell r="B1634" t="str">
            <v>KA0</v>
          </cell>
          <cell r="C1634" t="str">
            <v>PAKA8006</v>
          </cell>
          <cell r="D1634">
            <v>300000</v>
          </cell>
          <cell r="E1634" t="str">
            <v/>
          </cell>
          <cell r="F1634" t="str">
            <v>Reprog</v>
          </cell>
        </row>
        <row r="1635">
          <cell r="A1635" t="str">
            <v>KA0PAKA8006-300000</v>
          </cell>
          <cell r="B1635" t="str">
            <v>KA0</v>
          </cell>
          <cell r="C1635" t="str">
            <v>PAKA8006</v>
          </cell>
          <cell r="D1635">
            <v>-300000</v>
          </cell>
          <cell r="E1635" t="str">
            <v/>
          </cell>
          <cell r="F1635" t="str">
            <v>Reprog</v>
          </cell>
        </row>
        <row r="1636">
          <cell r="A1636" t="str">
            <v>KA0PAKA8007893019</v>
          </cell>
          <cell r="B1636" t="str">
            <v>KA0</v>
          </cell>
          <cell r="C1636" t="str">
            <v>PAKA8007</v>
          </cell>
          <cell r="D1636">
            <v>893019</v>
          </cell>
          <cell r="E1636" t="str">
            <v/>
          </cell>
          <cell r="F1636" t="str">
            <v>Reprog</v>
          </cell>
        </row>
        <row r="1637">
          <cell r="A1637" t="str">
            <v>KA0PAKA8008850000</v>
          </cell>
          <cell r="B1637" t="str">
            <v>KA0</v>
          </cell>
          <cell r="C1637" t="str">
            <v>PAKA8008</v>
          </cell>
          <cell r="D1637">
            <v>850000</v>
          </cell>
          <cell r="E1637" t="str">
            <v/>
          </cell>
          <cell r="F1637" t="str">
            <v>Reprog</v>
          </cell>
        </row>
        <row r="1638">
          <cell r="A1638" t="str">
            <v>KA0PAKA8007-893019</v>
          </cell>
          <cell r="B1638" t="str">
            <v>KA0</v>
          </cell>
          <cell r="C1638" t="str">
            <v>PAKA8007</v>
          </cell>
          <cell r="D1638">
            <v>-893019</v>
          </cell>
          <cell r="E1638" t="str">
            <v/>
          </cell>
          <cell r="F1638" t="str">
            <v>Reprog</v>
          </cell>
        </row>
        <row r="1639">
          <cell r="A1639" t="str">
            <v>KA0PAKA8008-850000</v>
          </cell>
          <cell r="B1639" t="str">
            <v>KA0</v>
          </cell>
          <cell r="C1639" t="str">
            <v>PAKA8008</v>
          </cell>
          <cell r="D1639">
            <v>-850000</v>
          </cell>
          <cell r="E1639" t="str">
            <v/>
          </cell>
          <cell r="F1639" t="str">
            <v>Reprog</v>
          </cell>
        </row>
        <row r="1640">
          <cell r="A1640" t="str">
            <v>KA0PAWL8009-9000</v>
          </cell>
          <cell r="B1640" t="str">
            <v>KA0</v>
          </cell>
          <cell r="C1640" t="str">
            <v>PAWL8009</v>
          </cell>
          <cell r="D1640">
            <v>-9000</v>
          </cell>
          <cell r="E1640" t="str">
            <v/>
          </cell>
          <cell r="F1640" t="str">
            <v>Reprog</v>
          </cell>
        </row>
        <row r="1641">
          <cell r="A1641" t="str">
            <v>KA0PAWL800974238</v>
          </cell>
          <cell r="B1641" t="str">
            <v>KA0</v>
          </cell>
          <cell r="C1641" t="str">
            <v>PAWL8009</v>
          </cell>
          <cell r="D1641">
            <v>74238</v>
          </cell>
          <cell r="E1641" t="str">
            <v/>
          </cell>
          <cell r="F1641" t="str">
            <v>Reprog</v>
          </cell>
        </row>
        <row r="1642">
          <cell r="A1642" t="str">
            <v>KA0PAWL8009-65238</v>
          </cell>
          <cell r="B1642" t="str">
            <v>KA0</v>
          </cell>
          <cell r="C1642" t="str">
            <v>PAWL8009</v>
          </cell>
          <cell r="D1642">
            <v>-65238</v>
          </cell>
          <cell r="E1642" t="str">
            <v/>
          </cell>
          <cell r="F1642" t="str">
            <v>Reprog</v>
          </cell>
        </row>
        <row r="1643">
          <cell r="A1643" t="str">
            <v>KA0BHWL6030-1093110.2</v>
          </cell>
          <cell r="B1643" t="str">
            <v>KA0</v>
          </cell>
          <cell r="C1643" t="str">
            <v>BHWL6030</v>
          </cell>
          <cell r="D1643">
            <v>-1093110.2</v>
          </cell>
          <cell r="E1643" t="str">
            <v/>
          </cell>
          <cell r="F1643" t="str">
            <v>SPR Reduction</v>
          </cell>
        </row>
        <row r="1644">
          <cell r="A1644" t="str">
            <v>KA0BHWL8001-72000</v>
          </cell>
          <cell r="B1644" t="str">
            <v>KA0</v>
          </cell>
          <cell r="C1644" t="str">
            <v>BHWL8001</v>
          </cell>
          <cell r="D1644">
            <v>-72000</v>
          </cell>
          <cell r="E1644" t="str">
            <v/>
          </cell>
          <cell r="F1644" t="str">
            <v>SPR Reduction</v>
          </cell>
        </row>
        <row r="1645">
          <cell r="A1645" t="str">
            <v>KA0BHWL6261-6933</v>
          </cell>
          <cell r="B1645" t="str">
            <v>KA0</v>
          </cell>
          <cell r="C1645" t="str">
            <v>BHWL6261</v>
          </cell>
          <cell r="D1645">
            <v>-6933</v>
          </cell>
          <cell r="E1645" t="str">
            <v/>
          </cell>
          <cell r="F1645" t="str">
            <v>SPR Reduction</v>
          </cell>
        </row>
        <row r="1646">
          <cell r="A1646" t="str">
            <v>KA0BHWL6462-27728</v>
          </cell>
          <cell r="B1646" t="str">
            <v>KA0</v>
          </cell>
          <cell r="C1646" t="str">
            <v>BHWL6462</v>
          </cell>
          <cell r="D1646">
            <v>-27728</v>
          </cell>
          <cell r="E1646" t="str">
            <v/>
          </cell>
          <cell r="F1646" t="str">
            <v>SPR Reduction</v>
          </cell>
        </row>
        <row r="1647">
          <cell r="A1647" t="str">
            <v>KA0BHWL6261-27298.56</v>
          </cell>
          <cell r="B1647" t="str">
            <v>KA0</v>
          </cell>
          <cell r="C1647" t="str">
            <v>BHWL6261</v>
          </cell>
          <cell r="D1647">
            <v>-27298.56</v>
          </cell>
          <cell r="E1647" t="str">
            <v/>
          </cell>
          <cell r="F1647" t="str">
            <v>SPR Reduction</v>
          </cell>
        </row>
        <row r="1648">
          <cell r="A1648" t="str">
            <v>KC0BA092007113000</v>
          </cell>
          <cell r="B1648" t="str">
            <v>KC0</v>
          </cell>
          <cell r="C1648" t="str">
            <v>BA092007</v>
          </cell>
          <cell r="D1648">
            <v>113000</v>
          </cell>
          <cell r="E1648" t="str">
            <v/>
          </cell>
          <cell r="F1648" t="str">
            <v>Original</v>
          </cell>
        </row>
        <row r="1649">
          <cell r="A1649" t="str">
            <v>KD0BA0920075420000</v>
          </cell>
          <cell r="B1649" t="str">
            <v>KD0</v>
          </cell>
          <cell r="C1649" t="str">
            <v>BA092007</v>
          </cell>
          <cell r="D1649">
            <v>5420000</v>
          </cell>
          <cell r="E1649" t="str">
            <v/>
          </cell>
          <cell r="F1649" t="str">
            <v>Original</v>
          </cell>
        </row>
        <row r="1650">
          <cell r="A1650" t="str">
            <v>KE0BA092007214909030</v>
          </cell>
          <cell r="B1650" t="str">
            <v>KE0</v>
          </cell>
          <cell r="C1650" t="str">
            <v>BA092007</v>
          </cell>
          <cell r="D1650">
            <v>214909030</v>
          </cell>
          <cell r="E1650" t="str">
            <v/>
          </cell>
          <cell r="F1650" t="str">
            <v>Original</v>
          </cell>
        </row>
        <row r="1651">
          <cell r="A1651" t="str">
            <v>KG0BA0920078954222.74</v>
          </cell>
          <cell r="B1651" t="str">
            <v>KG0</v>
          </cell>
          <cell r="C1651" t="str">
            <v>BA092007</v>
          </cell>
          <cell r="D1651">
            <v>8954222.74</v>
          </cell>
          <cell r="E1651" t="str">
            <v/>
          </cell>
          <cell r="F1651" t="str">
            <v>Original</v>
          </cell>
        </row>
        <row r="1652">
          <cell r="A1652" t="str">
            <v>KG0BA0920079165641</v>
          </cell>
          <cell r="B1652" t="str">
            <v>KG0</v>
          </cell>
          <cell r="C1652" t="str">
            <v>BA092007</v>
          </cell>
          <cell r="D1652">
            <v>9165641</v>
          </cell>
          <cell r="E1652" t="str">
            <v/>
          </cell>
          <cell r="F1652" t="str">
            <v>Original</v>
          </cell>
        </row>
        <row r="1653">
          <cell r="A1653" t="str">
            <v>KG0BA092007194458.44</v>
          </cell>
          <cell r="B1653" t="str">
            <v>KG0</v>
          </cell>
          <cell r="C1653" t="str">
            <v>BA092007</v>
          </cell>
          <cell r="D1653">
            <v>194458.44</v>
          </cell>
          <cell r="E1653" t="str">
            <v/>
          </cell>
          <cell r="F1653" t="str">
            <v>Original</v>
          </cell>
        </row>
        <row r="1654">
          <cell r="A1654" t="str">
            <v>KG0BA0920073301.29</v>
          </cell>
          <cell r="B1654" t="str">
            <v>KG0</v>
          </cell>
          <cell r="C1654" t="str">
            <v>BA092007</v>
          </cell>
          <cell r="D1654">
            <v>3301.29</v>
          </cell>
          <cell r="E1654" t="str">
            <v/>
          </cell>
          <cell r="F1654" t="str">
            <v>Original</v>
          </cell>
        </row>
        <row r="1655">
          <cell r="A1655" t="str">
            <v>KG0BA09200770856.68</v>
          </cell>
          <cell r="B1655" t="str">
            <v>KG0</v>
          </cell>
          <cell r="C1655" t="str">
            <v>BA092007</v>
          </cell>
          <cell r="D1655">
            <v>70856.68</v>
          </cell>
          <cell r="E1655" t="str">
            <v/>
          </cell>
          <cell r="F1655" t="str">
            <v>Original</v>
          </cell>
        </row>
        <row r="1656">
          <cell r="A1656" t="str">
            <v>KG0BA092007288822.18</v>
          </cell>
          <cell r="B1656" t="str">
            <v>KG0</v>
          </cell>
          <cell r="C1656" t="str">
            <v>BA092007</v>
          </cell>
          <cell r="D1656">
            <v>288822.18</v>
          </cell>
          <cell r="E1656" t="str">
            <v/>
          </cell>
          <cell r="F1656" t="str">
            <v>Original</v>
          </cell>
        </row>
        <row r="1657">
          <cell r="A1657" t="str">
            <v>KG0BA092007115400.53</v>
          </cell>
          <cell r="B1657" t="str">
            <v>KG0</v>
          </cell>
          <cell r="C1657" t="str">
            <v>BA092007</v>
          </cell>
          <cell r="D1657">
            <v>115400.53</v>
          </cell>
          <cell r="E1657" t="str">
            <v/>
          </cell>
          <cell r="F1657" t="str">
            <v>Original</v>
          </cell>
        </row>
        <row r="1658">
          <cell r="A1658" t="str">
            <v>KG0BA09200718523.12</v>
          </cell>
          <cell r="B1658" t="str">
            <v>KG0</v>
          </cell>
          <cell r="C1658" t="str">
            <v>BA092007</v>
          </cell>
          <cell r="D1658">
            <v>18523.12</v>
          </cell>
          <cell r="E1658" t="str">
            <v/>
          </cell>
          <cell r="F1658" t="str">
            <v>Original</v>
          </cell>
        </row>
        <row r="1659">
          <cell r="A1659" t="str">
            <v>KG0BA09200727554.67</v>
          </cell>
          <cell r="B1659" t="str">
            <v>KG0</v>
          </cell>
          <cell r="C1659" t="str">
            <v>BA092007</v>
          </cell>
          <cell r="D1659">
            <v>27554.67</v>
          </cell>
          <cell r="E1659" t="str">
            <v/>
          </cell>
          <cell r="F1659" t="str">
            <v>Original</v>
          </cell>
        </row>
        <row r="1660">
          <cell r="A1660" t="str">
            <v>KG0BA092007441457.78</v>
          </cell>
          <cell r="B1660" t="str">
            <v>KG0</v>
          </cell>
          <cell r="C1660" t="str">
            <v>BA092007</v>
          </cell>
          <cell r="D1660">
            <v>441457.78</v>
          </cell>
          <cell r="E1660" t="str">
            <v/>
          </cell>
          <cell r="F1660" t="str">
            <v>Original</v>
          </cell>
        </row>
        <row r="1661">
          <cell r="A1661" t="str">
            <v>KG0BA092007261635.03</v>
          </cell>
          <cell r="B1661" t="str">
            <v>KG0</v>
          </cell>
          <cell r="C1661" t="str">
            <v>BA092007</v>
          </cell>
          <cell r="D1661">
            <v>261635.03</v>
          </cell>
          <cell r="E1661" t="str">
            <v/>
          </cell>
          <cell r="F1661" t="str">
            <v>Original</v>
          </cell>
        </row>
        <row r="1662">
          <cell r="A1662" t="str">
            <v>KG0BA092007184963.91</v>
          </cell>
          <cell r="B1662" t="str">
            <v>KG0</v>
          </cell>
          <cell r="C1662" t="str">
            <v>BA092007</v>
          </cell>
          <cell r="D1662">
            <v>184963.91</v>
          </cell>
          <cell r="E1662" t="str">
            <v/>
          </cell>
          <cell r="F1662" t="str">
            <v>Original</v>
          </cell>
        </row>
        <row r="1663">
          <cell r="A1663" t="str">
            <v>KG0BA092007619207.09</v>
          </cell>
          <cell r="B1663" t="str">
            <v>KG0</v>
          </cell>
          <cell r="C1663" t="str">
            <v>BA092007</v>
          </cell>
          <cell r="D1663">
            <v>619207.09</v>
          </cell>
          <cell r="E1663" t="str">
            <v/>
          </cell>
          <cell r="F1663" t="str">
            <v>Original</v>
          </cell>
        </row>
        <row r="1664">
          <cell r="A1664" t="str">
            <v>KG0BA09200714207.27</v>
          </cell>
          <cell r="B1664" t="str">
            <v>KG0</v>
          </cell>
          <cell r="C1664" t="str">
            <v>BA092007</v>
          </cell>
          <cell r="D1664">
            <v>14207.27</v>
          </cell>
          <cell r="E1664" t="str">
            <v/>
          </cell>
          <cell r="F1664" t="str">
            <v>Original</v>
          </cell>
        </row>
        <row r="1665">
          <cell r="A1665" t="str">
            <v>KG0BA092007152234.98</v>
          </cell>
          <cell r="B1665" t="str">
            <v>KG0</v>
          </cell>
          <cell r="C1665" t="str">
            <v>BA092007</v>
          </cell>
          <cell r="D1665">
            <v>152234.98</v>
          </cell>
          <cell r="E1665" t="str">
            <v/>
          </cell>
          <cell r="F1665" t="str">
            <v>Original</v>
          </cell>
        </row>
        <row r="1666">
          <cell r="A1666" t="str">
            <v>KG0BA0920073809.21</v>
          </cell>
          <cell r="B1666" t="str">
            <v>KG0</v>
          </cell>
          <cell r="C1666" t="str">
            <v>BA092007</v>
          </cell>
          <cell r="D1666">
            <v>3809.21</v>
          </cell>
          <cell r="E1666" t="str">
            <v/>
          </cell>
          <cell r="F1666" t="str">
            <v>Original</v>
          </cell>
        </row>
        <row r="1667">
          <cell r="A1667" t="str">
            <v>KG0BA092007787973.07</v>
          </cell>
          <cell r="B1667" t="str">
            <v>KG0</v>
          </cell>
          <cell r="C1667" t="str">
            <v>BA092007</v>
          </cell>
          <cell r="D1667">
            <v>787973.07</v>
          </cell>
          <cell r="E1667" t="str">
            <v/>
          </cell>
          <cell r="F1667" t="str">
            <v>Original</v>
          </cell>
        </row>
        <row r="1668">
          <cell r="A1668" t="str">
            <v>KG0BA0920076452026.93</v>
          </cell>
          <cell r="B1668" t="str">
            <v>KG0</v>
          </cell>
          <cell r="C1668" t="str">
            <v>BA092007</v>
          </cell>
          <cell r="D1668">
            <v>6452026.93</v>
          </cell>
          <cell r="E1668" t="str">
            <v/>
          </cell>
          <cell r="F1668" t="str">
            <v>Original</v>
          </cell>
        </row>
        <row r="1669">
          <cell r="A1669" t="str">
            <v>KG0BA0920071383905.04</v>
          </cell>
          <cell r="B1669" t="str">
            <v>KG0</v>
          </cell>
          <cell r="C1669" t="str">
            <v>BA092007</v>
          </cell>
          <cell r="D1669">
            <v>1383905.04</v>
          </cell>
          <cell r="E1669" t="str">
            <v/>
          </cell>
          <cell r="F1669" t="str">
            <v>Original</v>
          </cell>
        </row>
        <row r="1670">
          <cell r="A1670" t="str">
            <v>KG0BA09200713034748.96</v>
          </cell>
          <cell r="B1670" t="str">
            <v>KG0</v>
          </cell>
          <cell r="C1670" t="str">
            <v>BA092007</v>
          </cell>
          <cell r="D1670">
            <v>13034748.96</v>
          </cell>
          <cell r="E1670" t="str">
            <v/>
          </cell>
          <cell r="F1670" t="str">
            <v>Original</v>
          </cell>
        </row>
        <row r="1671">
          <cell r="A1671" t="str">
            <v>KG0BA0920077357.2</v>
          </cell>
          <cell r="B1671" t="str">
            <v>KG0</v>
          </cell>
          <cell r="C1671" t="str">
            <v>BA092007</v>
          </cell>
          <cell r="D1671">
            <v>7357.2</v>
          </cell>
          <cell r="E1671" t="str">
            <v/>
          </cell>
          <cell r="F1671" t="str">
            <v>Original</v>
          </cell>
        </row>
        <row r="1672">
          <cell r="A1672" t="str">
            <v>KG0BA0920078409.8</v>
          </cell>
          <cell r="B1672" t="str">
            <v>KG0</v>
          </cell>
          <cell r="C1672" t="str">
            <v>BA092007</v>
          </cell>
          <cell r="D1672">
            <v>8409.8</v>
          </cell>
          <cell r="E1672" t="str">
            <v/>
          </cell>
          <cell r="F1672" t="str">
            <v>Original</v>
          </cell>
        </row>
        <row r="1673">
          <cell r="A1673" t="str">
            <v>KG0BA09200724545</v>
          </cell>
          <cell r="B1673" t="str">
            <v>KG0</v>
          </cell>
          <cell r="C1673" t="str">
            <v>BA092007</v>
          </cell>
          <cell r="D1673">
            <v>24545</v>
          </cell>
          <cell r="E1673" t="str">
            <v/>
          </cell>
          <cell r="F1673" t="str">
            <v>Original</v>
          </cell>
        </row>
        <row r="1674">
          <cell r="A1674" t="str">
            <v>KG0BA09200766286</v>
          </cell>
          <cell r="B1674" t="str">
            <v>KG0</v>
          </cell>
          <cell r="C1674" t="str">
            <v>BA092007</v>
          </cell>
          <cell r="D1674">
            <v>66286</v>
          </cell>
          <cell r="E1674" t="str">
            <v/>
          </cell>
          <cell r="F1674" t="str">
            <v>Original</v>
          </cell>
        </row>
        <row r="1675">
          <cell r="A1675" t="str">
            <v>KG0BA09200779417.39</v>
          </cell>
          <cell r="B1675" t="str">
            <v>KG0</v>
          </cell>
          <cell r="C1675" t="str">
            <v>BA092007</v>
          </cell>
          <cell r="D1675">
            <v>79417.39</v>
          </cell>
          <cell r="E1675" t="str">
            <v/>
          </cell>
          <cell r="F1675" t="str">
            <v>Original</v>
          </cell>
        </row>
        <row r="1676">
          <cell r="A1676" t="str">
            <v>KG0BA092007101703.73</v>
          </cell>
          <cell r="B1676" t="str">
            <v>KG0</v>
          </cell>
          <cell r="C1676" t="str">
            <v>BA092007</v>
          </cell>
          <cell r="D1676">
            <v>101703.73</v>
          </cell>
          <cell r="E1676" t="str">
            <v/>
          </cell>
          <cell r="F1676" t="str">
            <v>Original</v>
          </cell>
        </row>
        <row r="1677">
          <cell r="A1677" t="str">
            <v>KG0BA09200777634.77</v>
          </cell>
          <cell r="B1677" t="str">
            <v>KG0</v>
          </cell>
          <cell r="C1677" t="str">
            <v>BA092007</v>
          </cell>
          <cell r="D1677">
            <v>77634.77</v>
          </cell>
          <cell r="E1677" t="str">
            <v/>
          </cell>
          <cell r="F1677" t="str">
            <v>Original</v>
          </cell>
        </row>
        <row r="1678">
          <cell r="A1678" t="str">
            <v>KG0BA09200775000</v>
          </cell>
          <cell r="B1678" t="str">
            <v>KG0</v>
          </cell>
          <cell r="C1678" t="str">
            <v>BA092007</v>
          </cell>
          <cell r="D1678">
            <v>75000</v>
          </cell>
          <cell r="E1678" t="str">
            <v/>
          </cell>
          <cell r="F1678" t="str">
            <v>Original</v>
          </cell>
        </row>
        <row r="1679">
          <cell r="A1679" t="str">
            <v>KG0BA09200717316.85</v>
          </cell>
          <cell r="B1679" t="str">
            <v>KG0</v>
          </cell>
          <cell r="C1679" t="str">
            <v>BA092007</v>
          </cell>
          <cell r="D1679">
            <v>17316.85</v>
          </cell>
          <cell r="E1679" t="str">
            <v/>
          </cell>
          <cell r="F1679" t="str">
            <v>Original</v>
          </cell>
        </row>
        <row r="1680">
          <cell r="A1680" t="str">
            <v>KG0BA09200730683.89</v>
          </cell>
          <cell r="B1680" t="str">
            <v>KG0</v>
          </cell>
          <cell r="C1680" t="str">
            <v>BA092007</v>
          </cell>
          <cell r="D1680">
            <v>30683.89</v>
          </cell>
          <cell r="E1680" t="str">
            <v/>
          </cell>
          <cell r="F1680" t="str">
            <v>Original</v>
          </cell>
        </row>
        <row r="1681">
          <cell r="A1681" t="str">
            <v>KG0BA09200717316.85</v>
          </cell>
          <cell r="B1681" t="str">
            <v>KG0</v>
          </cell>
          <cell r="C1681" t="str">
            <v>BA092007</v>
          </cell>
          <cell r="D1681">
            <v>17316.85</v>
          </cell>
          <cell r="E1681" t="str">
            <v/>
          </cell>
          <cell r="F1681" t="str">
            <v>Original</v>
          </cell>
        </row>
        <row r="1682">
          <cell r="A1682" t="str">
            <v>KG0BA09200734147.11</v>
          </cell>
          <cell r="B1682" t="str">
            <v>KG0</v>
          </cell>
          <cell r="C1682" t="str">
            <v>BA092007</v>
          </cell>
          <cell r="D1682">
            <v>34147.11</v>
          </cell>
          <cell r="E1682" t="str">
            <v/>
          </cell>
          <cell r="F1682" t="str">
            <v>Original</v>
          </cell>
        </row>
        <row r="1683">
          <cell r="A1683" t="str">
            <v>KG0BA09200717316.85</v>
          </cell>
          <cell r="B1683" t="str">
            <v>KG0</v>
          </cell>
          <cell r="C1683" t="str">
            <v>BA092007</v>
          </cell>
          <cell r="D1683">
            <v>17316.85</v>
          </cell>
          <cell r="E1683" t="str">
            <v/>
          </cell>
          <cell r="F1683" t="str">
            <v>Original</v>
          </cell>
        </row>
        <row r="1684">
          <cell r="A1684" t="str">
            <v>KG0BA09200726054.89</v>
          </cell>
          <cell r="B1684" t="str">
            <v>KG0</v>
          </cell>
          <cell r="C1684" t="str">
            <v>BA092007</v>
          </cell>
          <cell r="D1684">
            <v>26054.89</v>
          </cell>
          <cell r="E1684" t="str">
            <v/>
          </cell>
          <cell r="F1684" t="str">
            <v>Original</v>
          </cell>
        </row>
        <row r="1685">
          <cell r="A1685" t="str">
            <v>KG0BA09200727898.24</v>
          </cell>
          <cell r="B1685" t="str">
            <v>KG0</v>
          </cell>
          <cell r="C1685" t="str">
            <v>BA092007</v>
          </cell>
          <cell r="D1685">
            <v>27898.24</v>
          </cell>
          <cell r="E1685" t="str">
            <v/>
          </cell>
          <cell r="F1685" t="str">
            <v>Original</v>
          </cell>
        </row>
        <row r="1686">
          <cell r="A1686" t="str">
            <v>KG0BA09200742624.82</v>
          </cell>
          <cell r="B1686" t="str">
            <v>KG0</v>
          </cell>
          <cell r="C1686" t="str">
            <v>BA092007</v>
          </cell>
          <cell r="D1686">
            <v>42624.82</v>
          </cell>
          <cell r="E1686" t="str">
            <v/>
          </cell>
          <cell r="F1686" t="str">
            <v>Original</v>
          </cell>
        </row>
        <row r="1687">
          <cell r="A1687" t="str">
            <v>KG0BA0920074080000</v>
          </cell>
          <cell r="B1687" t="str">
            <v>KG0</v>
          </cell>
          <cell r="C1687" t="str">
            <v>BA092007</v>
          </cell>
          <cell r="D1687">
            <v>4080000</v>
          </cell>
          <cell r="E1687" t="str">
            <v/>
          </cell>
          <cell r="F1687" t="str">
            <v>Original</v>
          </cell>
        </row>
        <row r="1688">
          <cell r="A1688" t="str">
            <v>KG0BA09200735000</v>
          </cell>
          <cell r="B1688" t="str">
            <v>KG0</v>
          </cell>
          <cell r="C1688" t="str">
            <v>BA092007</v>
          </cell>
          <cell r="D1688">
            <v>35000</v>
          </cell>
          <cell r="E1688" t="str">
            <v/>
          </cell>
          <cell r="F1688" t="str">
            <v>Original</v>
          </cell>
        </row>
        <row r="1689">
          <cell r="A1689" t="str">
            <v>KG0BA092007576223</v>
          </cell>
          <cell r="B1689" t="str">
            <v>KG0</v>
          </cell>
          <cell r="C1689" t="str">
            <v>BA092007</v>
          </cell>
          <cell r="D1689">
            <v>576223</v>
          </cell>
          <cell r="E1689" t="str">
            <v/>
          </cell>
          <cell r="F1689" t="str">
            <v>Original</v>
          </cell>
        </row>
        <row r="1690">
          <cell r="A1690" t="str">
            <v>KG0BAFIXKG0-417.2</v>
          </cell>
          <cell r="B1690" t="str">
            <v>KG0</v>
          </cell>
          <cell r="C1690" t="str">
            <v>BAFIXKG0</v>
          </cell>
          <cell r="D1690">
            <v>-417.2</v>
          </cell>
          <cell r="E1690" t="str">
            <v/>
          </cell>
          <cell r="F1690" t="str">
            <v>Original</v>
          </cell>
        </row>
        <row r="1691">
          <cell r="A1691" t="str">
            <v>KG0BACORBUD0</v>
          </cell>
          <cell r="B1691" t="str">
            <v>KG0</v>
          </cell>
          <cell r="C1691" t="str">
            <v>BACORBUD</v>
          </cell>
          <cell r="D1691">
            <v>0</v>
          </cell>
          <cell r="E1691" t="str">
            <v/>
          </cell>
          <cell r="F1691" t="str">
            <v>Error</v>
          </cell>
        </row>
        <row r="1692">
          <cell r="A1692" t="str">
            <v>KG0BACORBUD417.2</v>
          </cell>
          <cell r="B1692" t="str">
            <v>KG0</v>
          </cell>
          <cell r="C1692" t="str">
            <v>BACORBUD</v>
          </cell>
          <cell r="D1692">
            <v>417.2</v>
          </cell>
          <cell r="E1692" t="str">
            <v/>
          </cell>
          <cell r="F1692" t="str">
            <v>Original</v>
          </cell>
        </row>
        <row r="1693">
          <cell r="A1693" t="str">
            <v>KG0BAFIXALL-417.2</v>
          </cell>
          <cell r="B1693" t="str">
            <v>KG0</v>
          </cell>
          <cell r="C1693" t="str">
            <v>BAFIXALL</v>
          </cell>
          <cell r="D1693">
            <v>-417.2</v>
          </cell>
          <cell r="E1693" t="str">
            <v/>
          </cell>
          <cell r="F1693" t="str">
            <v>Original</v>
          </cell>
        </row>
        <row r="1694">
          <cell r="A1694" t="str">
            <v>KG0BJSUPL01172000</v>
          </cell>
          <cell r="B1694" t="str">
            <v>KG0</v>
          </cell>
          <cell r="C1694" t="str">
            <v>BJSUPL01</v>
          </cell>
          <cell r="D1694">
            <v>172000</v>
          </cell>
          <cell r="E1694" t="str">
            <v/>
          </cell>
          <cell r="F1694" t="str">
            <v>Suppl Approp Bill 17-446</v>
          </cell>
        </row>
        <row r="1695">
          <cell r="A1695" t="str">
            <v>KG0BJSUPL01416000</v>
          </cell>
          <cell r="B1695" t="str">
            <v>KG0</v>
          </cell>
          <cell r="C1695" t="str">
            <v>BJSUPL01</v>
          </cell>
          <cell r="D1695">
            <v>416000</v>
          </cell>
          <cell r="E1695" t="str">
            <v/>
          </cell>
          <cell r="F1695" t="str">
            <v>Suppl Approp Bill 17-446</v>
          </cell>
        </row>
        <row r="1696">
          <cell r="A1696" t="str">
            <v>KG0BJSUPL04167978</v>
          </cell>
          <cell r="B1696" t="str">
            <v>KG0</v>
          </cell>
          <cell r="C1696" t="str">
            <v>BJSUPL04</v>
          </cell>
          <cell r="D1696">
            <v>167978</v>
          </cell>
          <cell r="E1696" t="str">
            <v/>
          </cell>
          <cell r="F1696" t="str">
            <v>Additional Certified Revs/Bill 17-446</v>
          </cell>
        </row>
        <row r="1697">
          <cell r="A1697" t="str">
            <v>KG0BJSUPL043832022</v>
          </cell>
          <cell r="B1697" t="str">
            <v>KG0</v>
          </cell>
          <cell r="C1697" t="str">
            <v>BJSUPL04</v>
          </cell>
          <cell r="D1697">
            <v>3832022</v>
          </cell>
          <cell r="E1697" t="str">
            <v/>
          </cell>
          <cell r="F1697" t="str">
            <v>Additional Certified Revs/Bill 17-446</v>
          </cell>
        </row>
        <row r="1698">
          <cell r="A1698" t="str">
            <v>KG0BJRE7131-173214</v>
          </cell>
          <cell r="B1698" t="str">
            <v>KG0</v>
          </cell>
          <cell r="C1698" t="str">
            <v>BJRE7131</v>
          </cell>
          <cell r="D1698">
            <v>-173214</v>
          </cell>
          <cell r="E1698" t="str">
            <v>17-131</v>
          </cell>
          <cell r="F1698" t="str">
            <v>Reprog C</v>
          </cell>
        </row>
        <row r="1699">
          <cell r="A1699" t="str">
            <v>KG0BJRE7129-18523.12</v>
          </cell>
          <cell r="B1699" t="str">
            <v>KG0</v>
          </cell>
          <cell r="C1699" t="str">
            <v>BJRE7129</v>
          </cell>
          <cell r="D1699">
            <v>-18523.12</v>
          </cell>
          <cell r="E1699" t="str">
            <v>17-129</v>
          </cell>
          <cell r="F1699" t="str">
            <v>Reprog C</v>
          </cell>
        </row>
        <row r="1700">
          <cell r="A1700" t="str">
            <v>KG0BJRE7129-27554.67</v>
          </cell>
          <cell r="B1700" t="str">
            <v>KG0</v>
          </cell>
          <cell r="C1700" t="str">
            <v>BJRE7129</v>
          </cell>
          <cell r="D1700">
            <v>-27554.67</v>
          </cell>
          <cell r="E1700" t="str">
            <v>17-129</v>
          </cell>
          <cell r="F1700" t="str">
            <v>Reprog C</v>
          </cell>
        </row>
        <row r="1701">
          <cell r="A1701" t="str">
            <v>KG0BJRE7145-238137.01</v>
          </cell>
          <cell r="B1701" t="str">
            <v>KG0</v>
          </cell>
          <cell r="C1701" t="str">
            <v>BJRE7145</v>
          </cell>
          <cell r="D1701">
            <v>-238137.01</v>
          </cell>
          <cell r="E1701" t="str">
            <v>17-145</v>
          </cell>
          <cell r="F1701" t="str">
            <v>Reprog C</v>
          </cell>
        </row>
        <row r="1702">
          <cell r="A1702" t="str">
            <v>KG0BJRE7145-3477041.67</v>
          </cell>
          <cell r="B1702" t="str">
            <v>KG0</v>
          </cell>
          <cell r="C1702" t="str">
            <v>BJRE7145</v>
          </cell>
          <cell r="D1702">
            <v>-3477041.67</v>
          </cell>
          <cell r="E1702" t="str">
            <v>17-145</v>
          </cell>
          <cell r="F1702" t="str">
            <v>Reprog C</v>
          </cell>
        </row>
        <row r="1703">
          <cell r="A1703" t="str">
            <v>KG0BJRE71453715178.68</v>
          </cell>
          <cell r="B1703" t="str">
            <v>KG0</v>
          </cell>
          <cell r="C1703" t="str">
            <v>BJRE7145</v>
          </cell>
          <cell r="D1703">
            <v>3715178.68</v>
          </cell>
          <cell r="E1703" t="str">
            <v>17-145</v>
          </cell>
          <cell r="F1703" t="str">
            <v>Reprog C</v>
          </cell>
        </row>
        <row r="1704">
          <cell r="A1704" t="str">
            <v>KG0BJRE7147-1249305</v>
          </cell>
          <cell r="B1704" t="str">
            <v>KG0</v>
          </cell>
          <cell r="C1704" t="str">
            <v>BJRE7147</v>
          </cell>
          <cell r="D1704">
            <v>-1249305</v>
          </cell>
          <cell r="E1704" t="str">
            <v>17-147</v>
          </cell>
          <cell r="F1704" t="str">
            <v>Reprog C</v>
          </cell>
        </row>
        <row r="1705">
          <cell r="A1705" t="str">
            <v>KG0BJRE7152-319588</v>
          </cell>
          <cell r="B1705" t="str">
            <v>KG0</v>
          </cell>
          <cell r="C1705" t="str">
            <v>BJRE7152</v>
          </cell>
          <cell r="D1705">
            <v>-319588</v>
          </cell>
          <cell r="E1705" t="str">
            <v>17-152</v>
          </cell>
          <cell r="F1705" t="str">
            <v>Reprog C</v>
          </cell>
        </row>
        <row r="1706">
          <cell r="A1706" t="str">
            <v>KG0BJRE7152-148189</v>
          </cell>
          <cell r="B1706" t="str">
            <v>KG0</v>
          </cell>
          <cell r="C1706" t="str">
            <v>BJRE7152</v>
          </cell>
          <cell r="D1706">
            <v>-148189</v>
          </cell>
          <cell r="E1706" t="str">
            <v>17-152</v>
          </cell>
          <cell r="F1706" t="str">
            <v>Reprog C</v>
          </cell>
        </row>
        <row r="1707">
          <cell r="A1707" t="str">
            <v>KG0BJRE7152-67972</v>
          </cell>
          <cell r="B1707" t="str">
            <v>KG0</v>
          </cell>
          <cell r="C1707" t="str">
            <v>BJRE7152</v>
          </cell>
          <cell r="D1707">
            <v>-67972</v>
          </cell>
          <cell r="E1707" t="str">
            <v>17-152</v>
          </cell>
          <cell r="F1707" t="str">
            <v>Reprog C</v>
          </cell>
        </row>
        <row r="1708">
          <cell r="A1708" t="str">
            <v>KG0BJUP5KG0300000</v>
          </cell>
          <cell r="B1708" t="str">
            <v>KG0</v>
          </cell>
          <cell r="C1708" t="str">
            <v>BJUP5KG0</v>
          </cell>
          <cell r="D1708">
            <v>300000</v>
          </cell>
          <cell r="E1708" t="str">
            <v/>
          </cell>
          <cell r="F1708" t="str">
            <v>WI Allocation</v>
          </cell>
        </row>
        <row r="1709">
          <cell r="A1709" t="str">
            <v>KG0BJR7147A1249305</v>
          </cell>
          <cell r="B1709" t="str">
            <v>KG0</v>
          </cell>
          <cell r="C1709" t="str">
            <v>BJR7147A</v>
          </cell>
          <cell r="D1709">
            <v>1249305</v>
          </cell>
          <cell r="E1709" t="str">
            <v>17-147</v>
          </cell>
          <cell r="F1709" t="str">
            <v>Reprog C</v>
          </cell>
        </row>
        <row r="1710">
          <cell r="A1710" t="str">
            <v>KG0BJR17147-1249305</v>
          </cell>
          <cell r="B1710" t="str">
            <v>KG0</v>
          </cell>
          <cell r="C1710" t="str">
            <v>BJR17147</v>
          </cell>
          <cell r="D1710">
            <v>-1249305</v>
          </cell>
          <cell r="E1710" t="str">
            <v>17-147</v>
          </cell>
          <cell r="F1710" t="str">
            <v>Reprog C</v>
          </cell>
        </row>
        <row r="1711">
          <cell r="A1711" t="str">
            <v>KG0BJRP7155-501314</v>
          </cell>
          <cell r="B1711" t="str">
            <v>KG0</v>
          </cell>
          <cell r="C1711" t="str">
            <v>BJRP7155</v>
          </cell>
          <cell r="D1711">
            <v>-501314</v>
          </cell>
          <cell r="E1711" t="str">
            <v>17-155</v>
          </cell>
          <cell r="F1711" t="str">
            <v>Reprog C</v>
          </cell>
        </row>
        <row r="1712">
          <cell r="A1712" t="str">
            <v>KG0PA661206235262.45</v>
          </cell>
          <cell r="B1712" t="str">
            <v>KG0</v>
          </cell>
          <cell r="C1712" t="str">
            <v>PA661206</v>
          </cell>
          <cell r="D1712">
            <v>235262.45</v>
          </cell>
          <cell r="E1712" t="str">
            <v/>
          </cell>
          <cell r="F1712" t="str">
            <v>Reprog</v>
          </cell>
        </row>
        <row r="1713">
          <cell r="A1713" t="str">
            <v>KG0PA6612061317324.47</v>
          </cell>
          <cell r="B1713" t="str">
            <v>KG0</v>
          </cell>
          <cell r="C1713" t="str">
            <v>PA661206</v>
          </cell>
          <cell r="D1713">
            <v>1317324.47</v>
          </cell>
          <cell r="E1713" t="str">
            <v/>
          </cell>
          <cell r="F1713" t="str">
            <v>Reprog</v>
          </cell>
        </row>
        <row r="1714">
          <cell r="A1714" t="str">
            <v>KG0PA661ACT49396.79</v>
          </cell>
          <cell r="B1714" t="str">
            <v>KG0</v>
          </cell>
          <cell r="C1714" t="str">
            <v>PA661ACT</v>
          </cell>
          <cell r="D1714">
            <v>49396.79</v>
          </cell>
          <cell r="E1714" t="str">
            <v/>
          </cell>
          <cell r="F1714" t="str">
            <v>Reprog</v>
          </cell>
        </row>
        <row r="1715">
          <cell r="A1715" t="str">
            <v>KG0PA661PER-4267.97</v>
          </cell>
          <cell r="B1715" t="str">
            <v>KG0</v>
          </cell>
          <cell r="C1715" t="str">
            <v>PA661PER</v>
          </cell>
          <cell r="D1715">
            <v>-4267.97</v>
          </cell>
          <cell r="E1715" t="str">
            <v/>
          </cell>
          <cell r="F1715" t="str">
            <v>Reprog</v>
          </cell>
        </row>
        <row r="1716">
          <cell r="A1716" t="str">
            <v>KG0PA661PER27091.33</v>
          </cell>
          <cell r="B1716" t="str">
            <v>KG0</v>
          </cell>
          <cell r="C1716" t="str">
            <v>PA661PER</v>
          </cell>
          <cell r="D1716">
            <v>27091.33</v>
          </cell>
          <cell r="E1716" t="str">
            <v/>
          </cell>
          <cell r="F1716" t="str">
            <v>Reprog</v>
          </cell>
        </row>
        <row r="1717">
          <cell r="A1717" t="str">
            <v>KG0PA661RGL-63525.34</v>
          </cell>
          <cell r="B1717" t="str">
            <v>KG0</v>
          </cell>
          <cell r="C1717" t="str">
            <v>PA661RGL</v>
          </cell>
          <cell r="D1717">
            <v>-63525.34</v>
          </cell>
          <cell r="E1717" t="str">
            <v/>
          </cell>
          <cell r="F1717" t="str">
            <v>Reprog</v>
          </cell>
        </row>
        <row r="1718">
          <cell r="A1718" t="str">
            <v>KG0PA661RGL-149202</v>
          </cell>
          <cell r="B1718" t="str">
            <v>KG0</v>
          </cell>
          <cell r="C1718" t="str">
            <v>PA661RGL</v>
          </cell>
          <cell r="D1718">
            <v>-149202</v>
          </cell>
          <cell r="E1718" t="str">
            <v/>
          </cell>
          <cell r="F1718" t="str">
            <v>Reprog</v>
          </cell>
        </row>
        <row r="1719">
          <cell r="A1719" t="str">
            <v>KG0PA661RGL212727.32</v>
          </cell>
          <cell r="B1719" t="str">
            <v>KG0</v>
          </cell>
          <cell r="C1719" t="str">
            <v>PA661RGL</v>
          </cell>
          <cell r="D1719">
            <v>212727.32</v>
          </cell>
          <cell r="E1719" t="str">
            <v/>
          </cell>
          <cell r="F1719" t="str">
            <v>Reprog</v>
          </cell>
        </row>
        <row r="1720">
          <cell r="A1720" t="str">
            <v>KG0PA661RGL6530972</v>
          </cell>
          <cell r="B1720" t="str">
            <v>KG0</v>
          </cell>
          <cell r="C1720" t="str">
            <v>PA661RGL</v>
          </cell>
          <cell r="D1720">
            <v>6530972</v>
          </cell>
          <cell r="E1720" t="str">
            <v/>
          </cell>
          <cell r="F1720" t="str">
            <v>Reprog</v>
          </cell>
        </row>
        <row r="1721">
          <cell r="A1721" t="str">
            <v>KG0PAKLRLAD31807</v>
          </cell>
          <cell r="B1721" t="str">
            <v>KG0</v>
          </cell>
          <cell r="C1721" t="str">
            <v>PAKLRLAD</v>
          </cell>
          <cell r="D1721">
            <v>31807</v>
          </cell>
          <cell r="E1721" t="str">
            <v/>
          </cell>
          <cell r="F1721" t="str">
            <v>Reprog</v>
          </cell>
        </row>
        <row r="1722">
          <cell r="A1722" t="str">
            <v>KG0PA661205-64623.89</v>
          </cell>
          <cell r="B1722" t="str">
            <v>KG0</v>
          </cell>
          <cell r="C1722" t="str">
            <v>PA661205</v>
          </cell>
          <cell r="D1722">
            <v>-64623.89</v>
          </cell>
          <cell r="E1722" t="str">
            <v/>
          </cell>
          <cell r="F1722" t="str">
            <v>Reprog</v>
          </cell>
        </row>
        <row r="1723">
          <cell r="A1723" t="str">
            <v>KG0PA661205401771.75</v>
          </cell>
          <cell r="B1723" t="str">
            <v>KG0</v>
          </cell>
          <cell r="C1723" t="str">
            <v>PA661205</v>
          </cell>
          <cell r="D1723">
            <v>401771.75</v>
          </cell>
          <cell r="E1723" t="str">
            <v/>
          </cell>
          <cell r="F1723" t="str">
            <v>Reprog</v>
          </cell>
        </row>
        <row r="1724">
          <cell r="A1724" t="str">
            <v>KG0PA661205-3512744.81</v>
          </cell>
          <cell r="B1724" t="str">
            <v>KG0</v>
          </cell>
          <cell r="C1724" t="str">
            <v>PA661205</v>
          </cell>
          <cell r="D1724">
            <v>-3512744.81</v>
          </cell>
          <cell r="E1724" t="str">
            <v/>
          </cell>
          <cell r="F1724" t="str">
            <v>Reprog</v>
          </cell>
        </row>
        <row r="1725">
          <cell r="A1725" t="str">
            <v>KG0PA6612052853407.44</v>
          </cell>
          <cell r="B1725" t="str">
            <v>KG0</v>
          </cell>
          <cell r="C1725" t="str">
            <v>PA661205</v>
          </cell>
          <cell r="D1725">
            <v>2853407.44</v>
          </cell>
          <cell r="E1725" t="str">
            <v/>
          </cell>
          <cell r="F1725" t="str">
            <v>Reprog</v>
          </cell>
        </row>
        <row r="1726">
          <cell r="A1726" t="str">
            <v>KG0PA661205797771.81</v>
          </cell>
          <cell r="B1726" t="str">
            <v>KG0</v>
          </cell>
          <cell r="C1726" t="str">
            <v>PA661205</v>
          </cell>
          <cell r="D1726">
            <v>797771.81</v>
          </cell>
          <cell r="E1726" t="str">
            <v/>
          </cell>
          <cell r="F1726" t="str">
            <v>Reprog</v>
          </cell>
        </row>
        <row r="1727">
          <cell r="A1727" t="str">
            <v>KG0PA661206-235262.45</v>
          </cell>
          <cell r="B1727" t="str">
            <v>KG0</v>
          </cell>
          <cell r="C1727" t="str">
            <v>PA661206</v>
          </cell>
          <cell r="D1727">
            <v>-235262.45</v>
          </cell>
          <cell r="E1727" t="str">
            <v/>
          </cell>
          <cell r="F1727" t="str">
            <v>Reprog</v>
          </cell>
        </row>
        <row r="1728">
          <cell r="A1728" t="str">
            <v>KG0PA661206-1317324.47</v>
          </cell>
          <cell r="B1728" t="str">
            <v>KG0</v>
          </cell>
          <cell r="C1728" t="str">
            <v>PA661206</v>
          </cell>
          <cell r="D1728">
            <v>-1317324.47</v>
          </cell>
          <cell r="E1728" t="str">
            <v/>
          </cell>
          <cell r="F1728" t="str">
            <v>Reprog</v>
          </cell>
        </row>
        <row r="1729">
          <cell r="A1729" t="str">
            <v>KG0PA661ACT-49396.79</v>
          </cell>
          <cell r="B1729" t="str">
            <v>KG0</v>
          </cell>
          <cell r="C1729" t="str">
            <v>PA661ACT</v>
          </cell>
          <cell r="D1729">
            <v>-49396.79</v>
          </cell>
          <cell r="E1729" t="str">
            <v/>
          </cell>
          <cell r="F1729" t="str">
            <v>Reprog</v>
          </cell>
        </row>
        <row r="1730">
          <cell r="A1730" t="str">
            <v>KG0PA661COM1015960.64</v>
          </cell>
          <cell r="B1730" t="str">
            <v>KG0</v>
          </cell>
          <cell r="C1730" t="str">
            <v>PA661COM</v>
          </cell>
          <cell r="D1730">
            <v>1015960.64</v>
          </cell>
          <cell r="E1730" t="str">
            <v/>
          </cell>
          <cell r="F1730" t="str">
            <v>Reprog</v>
          </cell>
        </row>
        <row r="1731">
          <cell r="A1731" t="str">
            <v>KG0PA661COM7000</v>
          </cell>
          <cell r="B1731" t="str">
            <v>KG0</v>
          </cell>
          <cell r="C1731" t="str">
            <v>PA661COM</v>
          </cell>
          <cell r="D1731">
            <v>7000</v>
          </cell>
          <cell r="E1731" t="str">
            <v/>
          </cell>
          <cell r="F1731" t="str">
            <v>Reprog</v>
          </cell>
        </row>
        <row r="1732">
          <cell r="A1732" t="str">
            <v>KG0PA661ITC37049.4</v>
          </cell>
          <cell r="B1732" t="str">
            <v>KG0</v>
          </cell>
          <cell r="C1732" t="str">
            <v>PA661ITC</v>
          </cell>
          <cell r="D1732">
            <v>37049.4</v>
          </cell>
          <cell r="E1732" t="str">
            <v/>
          </cell>
          <cell r="F1732" t="str">
            <v>Reprog</v>
          </cell>
        </row>
        <row r="1733">
          <cell r="A1733" t="str">
            <v>KG0PA661PER-22823.36</v>
          </cell>
          <cell r="B1733" t="str">
            <v>KG0</v>
          </cell>
          <cell r="C1733" t="str">
            <v>PA661PER</v>
          </cell>
          <cell r="D1733">
            <v>-22823.36</v>
          </cell>
          <cell r="E1733" t="str">
            <v/>
          </cell>
          <cell r="F1733" t="str">
            <v>Reprog</v>
          </cell>
        </row>
        <row r="1734">
          <cell r="A1734" t="str">
            <v>KG0PA661RGL-6530971.98</v>
          </cell>
          <cell r="B1734" t="str">
            <v>KG0</v>
          </cell>
          <cell r="C1734" t="str">
            <v>PA661RGL</v>
          </cell>
          <cell r="D1734">
            <v>-6530971.98</v>
          </cell>
          <cell r="E1734" t="str">
            <v/>
          </cell>
          <cell r="F1734" t="str">
            <v>Reprog</v>
          </cell>
        </row>
        <row r="1735">
          <cell r="A1735" t="str">
            <v>KG0PAKLRLAD-31807</v>
          </cell>
          <cell r="B1735" t="str">
            <v>KG0</v>
          </cell>
          <cell r="C1735" t="str">
            <v>PAKLRLAD</v>
          </cell>
          <cell r="D1735">
            <v>-31807</v>
          </cell>
          <cell r="E1735" t="str">
            <v/>
          </cell>
          <cell r="F1735" t="str">
            <v>Reprog</v>
          </cell>
        </row>
        <row r="1736">
          <cell r="A1736" t="str">
            <v>KG0PARETFRL45943.15</v>
          </cell>
          <cell r="B1736" t="str">
            <v>KG0</v>
          </cell>
          <cell r="C1736" t="str">
            <v>PARETFRL</v>
          </cell>
          <cell r="D1736">
            <v>45943.15</v>
          </cell>
          <cell r="E1736" t="str">
            <v/>
          </cell>
          <cell r="F1736" t="str">
            <v>Reprog</v>
          </cell>
        </row>
        <row r="1737">
          <cell r="A1737" t="str">
            <v>KG0PARETFRL131306.04</v>
          </cell>
          <cell r="B1737" t="str">
            <v>KG0</v>
          </cell>
          <cell r="C1737" t="str">
            <v>PARETFRL</v>
          </cell>
          <cell r="D1737">
            <v>131306.04</v>
          </cell>
          <cell r="E1737" t="str">
            <v/>
          </cell>
          <cell r="F1737" t="str">
            <v>Reprog</v>
          </cell>
        </row>
        <row r="1738">
          <cell r="A1738" t="str">
            <v>KG0PARETFRL25409.69</v>
          </cell>
          <cell r="B1738" t="str">
            <v>KG0</v>
          </cell>
          <cell r="C1738" t="str">
            <v>PARETFRL</v>
          </cell>
          <cell r="D1738">
            <v>25409.69</v>
          </cell>
          <cell r="E1738" t="str">
            <v/>
          </cell>
          <cell r="F1738" t="str">
            <v>Reprog</v>
          </cell>
        </row>
        <row r="1739">
          <cell r="A1739" t="str">
            <v>KG0PARETFRL-780901.12</v>
          </cell>
          <cell r="B1739" t="str">
            <v>KG0</v>
          </cell>
          <cell r="C1739" t="str">
            <v>PARETFRL</v>
          </cell>
          <cell r="D1739">
            <v>-780901.12</v>
          </cell>
          <cell r="E1739" t="str">
            <v/>
          </cell>
          <cell r="F1739" t="str">
            <v>Reprog</v>
          </cell>
        </row>
        <row r="1740">
          <cell r="A1740" t="str">
            <v>KG0PARETFRL624651.12</v>
          </cell>
          <cell r="B1740" t="str">
            <v>KG0</v>
          </cell>
          <cell r="C1740" t="str">
            <v>PARETFRL</v>
          </cell>
          <cell r="D1740">
            <v>624651.12</v>
          </cell>
          <cell r="E1740" t="str">
            <v/>
          </cell>
          <cell r="F1740" t="str">
            <v>Reprog</v>
          </cell>
        </row>
        <row r="1741">
          <cell r="A1741" t="str">
            <v>KG0PARETFRL232250</v>
          </cell>
          <cell r="B1741" t="str">
            <v>KG0</v>
          </cell>
          <cell r="C1741" t="str">
            <v>PARETFRL</v>
          </cell>
          <cell r="D1741">
            <v>232250</v>
          </cell>
          <cell r="E1741" t="str">
            <v/>
          </cell>
          <cell r="F1741" t="str">
            <v>Reprog</v>
          </cell>
        </row>
        <row r="1742">
          <cell r="A1742" t="str">
            <v>KG0PA661205-345582.3</v>
          </cell>
          <cell r="B1742" t="str">
            <v>KG0</v>
          </cell>
          <cell r="C1742" t="str">
            <v>PA661205</v>
          </cell>
          <cell r="D1742">
            <v>-345582.3</v>
          </cell>
          <cell r="E1742" t="str">
            <v/>
          </cell>
          <cell r="F1742" t="str">
            <v>Reprog</v>
          </cell>
        </row>
        <row r="1743">
          <cell r="A1743" t="str">
            <v>KG0PA661205-130000</v>
          </cell>
          <cell r="B1743" t="str">
            <v>KG0</v>
          </cell>
          <cell r="C1743" t="str">
            <v>PA661205</v>
          </cell>
          <cell r="D1743">
            <v>-130000</v>
          </cell>
          <cell r="E1743" t="str">
            <v/>
          </cell>
          <cell r="F1743" t="str">
            <v>Reprog</v>
          </cell>
        </row>
        <row r="1744">
          <cell r="A1744" t="str">
            <v>KG0PA661COM-1022960.64</v>
          </cell>
          <cell r="B1744" t="str">
            <v>KG0</v>
          </cell>
          <cell r="C1744" t="str">
            <v>PA661COM</v>
          </cell>
          <cell r="D1744">
            <v>-1022960.64</v>
          </cell>
          <cell r="E1744" t="str">
            <v/>
          </cell>
          <cell r="F1744" t="str">
            <v>Reprog</v>
          </cell>
        </row>
        <row r="1745">
          <cell r="A1745" t="str">
            <v>KG0PA661ITC-37049.4</v>
          </cell>
          <cell r="B1745" t="str">
            <v>KG0</v>
          </cell>
          <cell r="C1745" t="str">
            <v>PA661ITC</v>
          </cell>
          <cell r="D1745">
            <v>-37049.4</v>
          </cell>
          <cell r="E1745" t="str">
            <v/>
          </cell>
          <cell r="F1745" t="str">
            <v>Reprog</v>
          </cell>
        </row>
        <row r="1746">
          <cell r="A1746" t="str">
            <v>KG0PARETFRL-202658.88</v>
          </cell>
          <cell r="B1746" t="str">
            <v>KG0</v>
          </cell>
          <cell r="C1746" t="str">
            <v>PARETFRL</v>
          </cell>
          <cell r="D1746">
            <v>-202658.88</v>
          </cell>
          <cell r="E1746" t="str">
            <v/>
          </cell>
          <cell r="F1746" t="str">
            <v>Reprog</v>
          </cell>
        </row>
        <row r="1747">
          <cell r="A1747" t="str">
            <v>KG0PARETFRL-76000</v>
          </cell>
          <cell r="B1747" t="str">
            <v>KG0</v>
          </cell>
          <cell r="C1747" t="str">
            <v>PARETFRL</v>
          </cell>
          <cell r="D1747">
            <v>-76000</v>
          </cell>
          <cell r="E1747" t="str">
            <v/>
          </cell>
          <cell r="F1747" t="str">
            <v>Reprog</v>
          </cell>
        </row>
        <row r="1748">
          <cell r="A1748" t="str">
            <v>KG0PAKSTRII35000</v>
          </cell>
          <cell r="B1748" t="str">
            <v>KG0</v>
          </cell>
          <cell r="C1748" t="str">
            <v>PAKSTRII</v>
          </cell>
          <cell r="D1748">
            <v>35000</v>
          </cell>
          <cell r="E1748" t="str">
            <v/>
          </cell>
          <cell r="F1748" t="str">
            <v>Reprog</v>
          </cell>
        </row>
        <row r="1749">
          <cell r="A1749" t="str">
            <v>KG0PAKSTRII10000</v>
          </cell>
          <cell r="B1749" t="str">
            <v>KG0</v>
          </cell>
          <cell r="C1749" t="str">
            <v>PAKSTRII</v>
          </cell>
          <cell r="D1749">
            <v>10000</v>
          </cell>
          <cell r="E1749" t="str">
            <v/>
          </cell>
          <cell r="F1749" t="str">
            <v>Reprog</v>
          </cell>
        </row>
        <row r="1750">
          <cell r="A1750" t="str">
            <v>KG0PAKSTRII-45000</v>
          </cell>
          <cell r="B1750" t="str">
            <v>KG0</v>
          </cell>
          <cell r="C1750" t="str">
            <v>PAKSTRII</v>
          </cell>
          <cell r="D1750">
            <v>-45000</v>
          </cell>
          <cell r="E1750" t="str">
            <v/>
          </cell>
          <cell r="F1750" t="str">
            <v>Reprog</v>
          </cell>
        </row>
        <row r="1751">
          <cell r="A1751" t="str">
            <v>KG0PADCMAPP-94000</v>
          </cell>
          <cell r="B1751" t="str">
            <v>KG0</v>
          </cell>
          <cell r="C1751" t="str">
            <v>PADCMAPP</v>
          </cell>
          <cell r="D1751">
            <v>-94000</v>
          </cell>
          <cell r="E1751" t="str">
            <v/>
          </cell>
          <cell r="F1751" t="str">
            <v>Reprog</v>
          </cell>
        </row>
        <row r="1752">
          <cell r="A1752" t="str">
            <v>KG0PADCMAPP94000</v>
          </cell>
          <cell r="B1752" t="str">
            <v>KG0</v>
          </cell>
          <cell r="C1752" t="str">
            <v>PADCMAPP</v>
          </cell>
          <cell r="D1752">
            <v>94000</v>
          </cell>
          <cell r="E1752" t="str">
            <v/>
          </cell>
          <cell r="F1752" t="str">
            <v>Reprog</v>
          </cell>
        </row>
        <row r="1753">
          <cell r="A1753" t="str">
            <v>KG0PAHZMATT70763.77</v>
          </cell>
          <cell r="B1753" t="str">
            <v>KG0</v>
          </cell>
          <cell r="C1753" t="str">
            <v>PAHZMATT</v>
          </cell>
          <cell r="D1753">
            <v>70763.77</v>
          </cell>
          <cell r="E1753" t="str">
            <v/>
          </cell>
          <cell r="F1753" t="str">
            <v>Reprog</v>
          </cell>
        </row>
        <row r="1754">
          <cell r="A1754" t="str">
            <v>KG0PAHZMATT-70763.77</v>
          </cell>
          <cell r="B1754" t="str">
            <v>KG0</v>
          </cell>
          <cell r="C1754" t="str">
            <v>PAHZMATT</v>
          </cell>
          <cell r="D1754">
            <v>-70763.77</v>
          </cell>
          <cell r="E1754" t="str">
            <v/>
          </cell>
          <cell r="F1754" t="str">
            <v>Reprog</v>
          </cell>
        </row>
        <row r="1755">
          <cell r="A1755" t="str">
            <v>KG0PAWATERQ143523.14</v>
          </cell>
          <cell r="B1755" t="str">
            <v>KG0</v>
          </cell>
          <cell r="C1755" t="str">
            <v>PAWATERQ</v>
          </cell>
          <cell r="D1755">
            <v>143523.14</v>
          </cell>
          <cell r="E1755" t="str">
            <v/>
          </cell>
          <cell r="F1755" t="str">
            <v>Reprog</v>
          </cell>
        </row>
        <row r="1756">
          <cell r="A1756" t="str">
            <v>KG0PAWATERQ149400</v>
          </cell>
          <cell r="B1756" t="str">
            <v>KG0</v>
          </cell>
          <cell r="C1756" t="str">
            <v>PAWATERQ</v>
          </cell>
          <cell r="D1756">
            <v>149400</v>
          </cell>
          <cell r="E1756" t="str">
            <v/>
          </cell>
          <cell r="F1756" t="str">
            <v>Reprog</v>
          </cell>
        </row>
        <row r="1757">
          <cell r="A1757" t="str">
            <v>KG0PAWATERQ-142923.14</v>
          </cell>
          <cell r="B1757" t="str">
            <v>KG0</v>
          </cell>
          <cell r="C1757" t="str">
            <v>PAWATERQ</v>
          </cell>
          <cell r="D1757">
            <v>-142923.14</v>
          </cell>
          <cell r="E1757" t="str">
            <v/>
          </cell>
          <cell r="F1757" t="str">
            <v>Reprog</v>
          </cell>
        </row>
        <row r="1758">
          <cell r="A1758" t="str">
            <v>KG0PAWATERQ-150000</v>
          </cell>
          <cell r="B1758" t="str">
            <v>KG0</v>
          </cell>
          <cell r="C1758" t="str">
            <v>PAWATERQ</v>
          </cell>
          <cell r="D1758">
            <v>-150000</v>
          </cell>
          <cell r="E1758" t="str">
            <v/>
          </cell>
          <cell r="F1758" t="str">
            <v>Reprog</v>
          </cell>
        </row>
        <row r="1759">
          <cell r="A1759" t="str">
            <v>KG0PA08NGTF216334</v>
          </cell>
          <cell r="B1759" t="str">
            <v>KG0</v>
          </cell>
          <cell r="C1759" t="str">
            <v>PA08NGTF</v>
          </cell>
          <cell r="D1759">
            <v>216334</v>
          </cell>
          <cell r="E1759" t="str">
            <v/>
          </cell>
          <cell r="F1759" t="str">
            <v>Reprog</v>
          </cell>
        </row>
        <row r="1760">
          <cell r="A1760" t="str">
            <v>KG0PA08NGTF-285034</v>
          </cell>
          <cell r="B1760" t="str">
            <v>KG0</v>
          </cell>
          <cell r="C1760" t="str">
            <v>PA08NGTF</v>
          </cell>
          <cell r="D1760">
            <v>-285034</v>
          </cell>
          <cell r="E1760" t="str">
            <v/>
          </cell>
          <cell r="F1760" t="str">
            <v>Reprog</v>
          </cell>
        </row>
        <row r="1761">
          <cell r="A1761" t="str">
            <v>KG0PA08NGTF454700</v>
          </cell>
          <cell r="B1761" t="str">
            <v>KG0</v>
          </cell>
          <cell r="C1761" t="str">
            <v>PA08NGTF</v>
          </cell>
          <cell r="D1761">
            <v>454700</v>
          </cell>
          <cell r="E1761" t="str">
            <v/>
          </cell>
          <cell r="F1761" t="str">
            <v>Reprog</v>
          </cell>
        </row>
        <row r="1762">
          <cell r="A1762" t="str">
            <v>KG0PAENERGT-422900</v>
          </cell>
          <cell r="B1762" t="str">
            <v>KG0</v>
          </cell>
          <cell r="C1762" t="str">
            <v>PAENERGT</v>
          </cell>
          <cell r="D1762">
            <v>-422900</v>
          </cell>
          <cell r="E1762" t="str">
            <v/>
          </cell>
          <cell r="F1762" t="str">
            <v>Reprog</v>
          </cell>
        </row>
        <row r="1763">
          <cell r="A1763" t="str">
            <v>KG0PAENERGT1386900</v>
          </cell>
          <cell r="B1763" t="str">
            <v>KG0</v>
          </cell>
          <cell r="C1763" t="str">
            <v>PAENERGT</v>
          </cell>
          <cell r="D1763">
            <v>1386900</v>
          </cell>
          <cell r="E1763" t="str">
            <v/>
          </cell>
          <cell r="F1763" t="str">
            <v>Reprog</v>
          </cell>
        </row>
        <row r="1764">
          <cell r="A1764" t="str">
            <v>KG0PALENERR130047.75</v>
          </cell>
          <cell r="B1764" t="str">
            <v>KG0</v>
          </cell>
          <cell r="C1764" t="str">
            <v>PALENERR</v>
          </cell>
          <cell r="D1764">
            <v>130047.75</v>
          </cell>
          <cell r="E1764" t="str">
            <v/>
          </cell>
          <cell r="F1764" t="str">
            <v>Reprog</v>
          </cell>
        </row>
        <row r="1765">
          <cell r="A1765" t="str">
            <v>KG0PA08NGTF-386000</v>
          </cell>
          <cell r="B1765" t="str">
            <v>KG0</v>
          </cell>
          <cell r="C1765" t="str">
            <v>PA08NGTF</v>
          </cell>
          <cell r="D1765">
            <v>-386000</v>
          </cell>
          <cell r="E1765" t="str">
            <v/>
          </cell>
          <cell r="F1765" t="str">
            <v>Reprog</v>
          </cell>
        </row>
        <row r="1766">
          <cell r="A1766" t="str">
            <v>KG0PAENERGT-964000</v>
          </cell>
          <cell r="B1766" t="str">
            <v>KG0</v>
          </cell>
          <cell r="C1766" t="str">
            <v>PAENERGT</v>
          </cell>
          <cell r="D1766">
            <v>-964000</v>
          </cell>
          <cell r="E1766" t="str">
            <v/>
          </cell>
          <cell r="F1766" t="str">
            <v>Reprog</v>
          </cell>
        </row>
        <row r="1767">
          <cell r="A1767" t="str">
            <v>KG0PALENERR-130047.75</v>
          </cell>
          <cell r="B1767" t="str">
            <v>KG0</v>
          </cell>
          <cell r="C1767" t="str">
            <v>PALENERR</v>
          </cell>
          <cell r="D1767">
            <v>-130047.75</v>
          </cell>
          <cell r="E1767" t="str">
            <v/>
          </cell>
          <cell r="F1767" t="str">
            <v>Reprog</v>
          </cell>
        </row>
        <row r="1768">
          <cell r="A1768" t="str">
            <v>KG0PASTORMW-545916.04</v>
          </cell>
          <cell r="B1768" t="str">
            <v>KG0</v>
          </cell>
          <cell r="C1768" t="str">
            <v>PASTORMW</v>
          </cell>
          <cell r="D1768">
            <v>-545916.04</v>
          </cell>
          <cell r="E1768" t="str">
            <v/>
          </cell>
          <cell r="F1768" t="str">
            <v>Reprog</v>
          </cell>
        </row>
        <row r="1769">
          <cell r="A1769" t="str">
            <v>KG0PASTORMW545916.04</v>
          </cell>
          <cell r="B1769" t="str">
            <v>KG0</v>
          </cell>
          <cell r="C1769" t="str">
            <v>PASTORMW</v>
          </cell>
          <cell r="D1769">
            <v>545916.04</v>
          </cell>
          <cell r="E1769" t="str">
            <v/>
          </cell>
          <cell r="F1769" t="str">
            <v>Reprog</v>
          </cell>
        </row>
        <row r="1770">
          <cell r="A1770" t="str">
            <v>KG0PASTORMW-257274.21</v>
          </cell>
          <cell r="B1770" t="str">
            <v>KG0</v>
          </cell>
          <cell r="C1770" t="str">
            <v>PASTORMW</v>
          </cell>
          <cell r="D1770">
            <v>-257274.21</v>
          </cell>
          <cell r="E1770" t="str">
            <v/>
          </cell>
          <cell r="F1770" t="str">
            <v>Reprog</v>
          </cell>
        </row>
        <row r="1771">
          <cell r="A1771" t="str">
            <v>KG0PASTORMW4590934.21</v>
          </cell>
          <cell r="B1771" t="str">
            <v>KG0</v>
          </cell>
          <cell r="C1771" t="str">
            <v>PASTORMW</v>
          </cell>
          <cell r="D1771">
            <v>4590934.21</v>
          </cell>
          <cell r="E1771" t="str">
            <v/>
          </cell>
          <cell r="F1771" t="str">
            <v>Reprog</v>
          </cell>
        </row>
        <row r="1772">
          <cell r="A1772" t="str">
            <v>KG0PASTORMW-4333660</v>
          </cell>
          <cell r="B1772" t="str">
            <v>KG0</v>
          </cell>
          <cell r="C1772" t="str">
            <v>PASTORMW</v>
          </cell>
          <cell r="D1772">
            <v>-4333660</v>
          </cell>
          <cell r="E1772" t="str">
            <v/>
          </cell>
          <cell r="F1772" t="str">
            <v>Reprog</v>
          </cell>
        </row>
        <row r="1773">
          <cell r="A1773" t="str">
            <v>KG0PAVECTOR-417350</v>
          </cell>
          <cell r="B1773" t="str">
            <v>KG0</v>
          </cell>
          <cell r="C1773" t="str">
            <v>PAVECTOR</v>
          </cell>
          <cell r="D1773">
            <v>-417350</v>
          </cell>
          <cell r="E1773" t="str">
            <v/>
          </cell>
          <cell r="F1773" t="str">
            <v>Reprog</v>
          </cell>
        </row>
        <row r="1774">
          <cell r="A1774" t="str">
            <v>KG0PAVECTOR156000</v>
          </cell>
          <cell r="B1774" t="str">
            <v>KG0</v>
          </cell>
          <cell r="C1774" t="str">
            <v>PAVECTOR</v>
          </cell>
          <cell r="D1774">
            <v>156000</v>
          </cell>
          <cell r="E1774" t="str">
            <v/>
          </cell>
          <cell r="F1774" t="str">
            <v>Reprog</v>
          </cell>
        </row>
        <row r="1775">
          <cell r="A1775" t="str">
            <v>KG0PAVECTOR511350</v>
          </cell>
          <cell r="B1775" t="str">
            <v>KG0</v>
          </cell>
          <cell r="C1775" t="str">
            <v>PAVECTOR</v>
          </cell>
          <cell r="D1775">
            <v>511350</v>
          </cell>
          <cell r="E1775" t="str">
            <v/>
          </cell>
          <cell r="F1775" t="str">
            <v>Reprog</v>
          </cell>
        </row>
        <row r="1776">
          <cell r="A1776" t="str">
            <v>KG0PAVECTOR-250000</v>
          </cell>
          <cell r="B1776" t="str">
            <v>KG0</v>
          </cell>
          <cell r="C1776" t="str">
            <v>PAVECTOR</v>
          </cell>
          <cell r="D1776">
            <v>-250000</v>
          </cell>
          <cell r="E1776" t="str">
            <v/>
          </cell>
          <cell r="F1776" t="str">
            <v>Reprog</v>
          </cell>
        </row>
        <row r="1777">
          <cell r="A1777" t="str">
            <v>KG0PALIHEAP-860000</v>
          </cell>
          <cell r="B1777" t="str">
            <v>KG0</v>
          </cell>
          <cell r="C1777" t="str">
            <v>PALIHEAP</v>
          </cell>
          <cell r="D1777">
            <v>-860000</v>
          </cell>
          <cell r="E1777" t="str">
            <v/>
          </cell>
          <cell r="F1777" t="str">
            <v>Reprog</v>
          </cell>
        </row>
        <row r="1778">
          <cell r="A1778" t="str">
            <v>KG0PALIHEAP950000</v>
          </cell>
          <cell r="B1778" t="str">
            <v>KG0</v>
          </cell>
          <cell r="C1778" t="str">
            <v>PALIHEAP</v>
          </cell>
          <cell r="D1778">
            <v>950000</v>
          </cell>
          <cell r="E1778" t="str">
            <v/>
          </cell>
          <cell r="F1778" t="str">
            <v>Reprog</v>
          </cell>
        </row>
        <row r="1779">
          <cell r="A1779" t="str">
            <v>KG0PALIHEAP-90000</v>
          </cell>
          <cell r="B1779" t="str">
            <v>KG0</v>
          </cell>
          <cell r="C1779" t="str">
            <v>PALIHEAP</v>
          </cell>
          <cell r="D1779">
            <v>-90000</v>
          </cell>
          <cell r="E1779" t="str">
            <v/>
          </cell>
          <cell r="F1779" t="str">
            <v>Reprog</v>
          </cell>
        </row>
        <row r="1780">
          <cell r="A1780" t="str">
            <v>KG0PARETF08-87169.68</v>
          </cell>
          <cell r="B1780" t="str">
            <v>KG0</v>
          </cell>
          <cell r="C1780" t="str">
            <v>PARETF08</v>
          </cell>
          <cell r="D1780">
            <v>-87169.68</v>
          </cell>
          <cell r="E1780" t="str">
            <v>17-99</v>
          </cell>
          <cell r="F1780" t="str">
            <v>Reprog C</v>
          </cell>
        </row>
        <row r="1781">
          <cell r="A1781" t="str">
            <v>KG0PARETF08209272.94</v>
          </cell>
          <cell r="B1781" t="str">
            <v>KG0</v>
          </cell>
          <cell r="C1781" t="str">
            <v>PARETF08</v>
          </cell>
          <cell r="D1781">
            <v>209272.94</v>
          </cell>
          <cell r="E1781" t="str">
            <v>17-99</v>
          </cell>
          <cell r="F1781" t="str">
            <v>Reprog C</v>
          </cell>
        </row>
        <row r="1782">
          <cell r="A1782" t="str">
            <v>KG0PARETF08-78250</v>
          </cell>
          <cell r="B1782" t="str">
            <v>KG0</v>
          </cell>
          <cell r="C1782" t="str">
            <v>PARETF08</v>
          </cell>
          <cell r="D1782">
            <v>-78250</v>
          </cell>
          <cell r="E1782" t="str">
            <v>17-99</v>
          </cell>
          <cell r="F1782" t="str">
            <v>Reprog C</v>
          </cell>
        </row>
        <row r="1783">
          <cell r="A1783" t="str">
            <v>KG0PARETF083292235.23</v>
          </cell>
          <cell r="B1783" t="str">
            <v>KG0</v>
          </cell>
          <cell r="C1783" t="str">
            <v>PARETF08</v>
          </cell>
          <cell r="D1783">
            <v>3292235.23</v>
          </cell>
          <cell r="E1783" t="str">
            <v>17-99</v>
          </cell>
          <cell r="F1783" t="str">
            <v>Reprog C</v>
          </cell>
        </row>
        <row r="1784">
          <cell r="A1784" t="str">
            <v>KG0PARETF08-233009.48</v>
          </cell>
          <cell r="B1784" t="str">
            <v>KG0</v>
          </cell>
          <cell r="C1784" t="str">
            <v>PARETF08</v>
          </cell>
          <cell r="D1784">
            <v>-233009.48</v>
          </cell>
          <cell r="E1784" t="str">
            <v>17-99</v>
          </cell>
          <cell r="F1784" t="str">
            <v>Reprog C</v>
          </cell>
        </row>
        <row r="1785">
          <cell r="A1785" t="str">
            <v>KG0PARETF08-3103079.01</v>
          </cell>
          <cell r="B1785" t="str">
            <v>KG0</v>
          </cell>
          <cell r="C1785" t="str">
            <v>PARETF08</v>
          </cell>
          <cell r="D1785">
            <v>-3103079.01</v>
          </cell>
          <cell r="E1785" t="str">
            <v>17-99</v>
          </cell>
          <cell r="F1785" t="str">
            <v>Reprog C</v>
          </cell>
        </row>
        <row r="1786">
          <cell r="A1786" t="str">
            <v>KG0PAENFORC-25000</v>
          </cell>
          <cell r="B1786" t="str">
            <v>KG0</v>
          </cell>
          <cell r="C1786" t="str">
            <v>PAENFORC</v>
          </cell>
          <cell r="D1786">
            <v>-25000</v>
          </cell>
          <cell r="E1786" t="str">
            <v/>
          </cell>
          <cell r="F1786" t="str">
            <v>Reprog</v>
          </cell>
        </row>
        <row r="1787">
          <cell r="A1787" t="str">
            <v>KG0PAENFORC200000</v>
          </cell>
          <cell r="B1787" t="str">
            <v>KG0</v>
          </cell>
          <cell r="C1787" t="str">
            <v>PAENFORC</v>
          </cell>
          <cell r="D1787">
            <v>200000</v>
          </cell>
          <cell r="E1787" t="str">
            <v/>
          </cell>
          <cell r="F1787" t="str">
            <v>Reprog</v>
          </cell>
        </row>
        <row r="1788">
          <cell r="A1788" t="str">
            <v>KG0PAENFORC-175000</v>
          </cell>
          <cell r="B1788" t="str">
            <v>KG0</v>
          </cell>
          <cell r="C1788" t="str">
            <v>PAENFORC</v>
          </cell>
          <cell r="D1788">
            <v>-175000</v>
          </cell>
          <cell r="E1788" t="str">
            <v/>
          </cell>
          <cell r="F1788" t="str">
            <v>Reprog</v>
          </cell>
        </row>
        <row r="1789">
          <cell r="A1789" t="str">
            <v>KG0PALRLADS40000</v>
          </cell>
          <cell r="B1789" t="str">
            <v>KG0</v>
          </cell>
          <cell r="C1789" t="str">
            <v>PALRLADS</v>
          </cell>
          <cell r="D1789">
            <v>40000</v>
          </cell>
          <cell r="E1789" t="str">
            <v/>
          </cell>
          <cell r="F1789" t="str">
            <v>Reprog</v>
          </cell>
        </row>
        <row r="1790">
          <cell r="A1790" t="str">
            <v>KG0PAR06458168999.77</v>
          </cell>
          <cell r="B1790" t="str">
            <v>KG0</v>
          </cell>
          <cell r="C1790" t="str">
            <v>PAR06458</v>
          </cell>
          <cell r="D1790">
            <v>168999.77</v>
          </cell>
          <cell r="E1790" t="str">
            <v/>
          </cell>
          <cell r="F1790" t="str">
            <v>Reprog</v>
          </cell>
        </row>
        <row r="1791">
          <cell r="A1791" t="str">
            <v>KG0PAR06458-55000</v>
          </cell>
          <cell r="B1791" t="str">
            <v>KG0</v>
          </cell>
          <cell r="C1791" t="str">
            <v>PAR06458</v>
          </cell>
          <cell r="D1791">
            <v>-55000</v>
          </cell>
          <cell r="E1791" t="str">
            <v/>
          </cell>
          <cell r="F1791" t="str">
            <v>Reprog</v>
          </cell>
        </row>
        <row r="1792">
          <cell r="A1792" t="str">
            <v>KG0PAR06458251096</v>
          </cell>
          <cell r="B1792" t="str">
            <v>KG0</v>
          </cell>
          <cell r="C1792" t="str">
            <v>PAR06458</v>
          </cell>
          <cell r="D1792">
            <v>251096</v>
          </cell>
          <cell r="E1792" t="str">
            <v/>
          </cell>
          <cell r="F1792" t="str">
            <v>Reprog</v>
          </cell>
        </row>
        <row r="1793">
          <cell r="A1793" t="str">
            <v>KG0PALRLADS-40000</v>
          </cell>
          <cell r="B1793" t="str">
            <v>KG0</v>
          </cell>
          <cell r="C1793" t="str">
            <v>PALRLADS</v>
          </cell>
          <cell r="D1793">
            <v>-40000</v>
          </cell>
          <cell r="E1793" t="str">
            <v/>
          </cell>
          <cell r="F1793" t="str">
            <v>Reprog</v>
          </cell>
        </row>
        <row r="1794">
          <cell r="A1794" t="str">
            <v>KG0PAR06458-60562.77</v>
          </cell>
          <cell r="B1794" t="str">
            <v>KG0</v>
          </cell>
          <cell r="C1794" t="str">
            <v>PAR06458</v>
          </cell>
          <cell r="D1794">
            <v>-60562.77</v>
          </cell>
          <cell r="E1794" t="str">
            <v/>
          </cell>
          <cell r="F1794" t="str">
            <v>Reprog</v>
          </cell>
        </row>
        <row r="1795">
          <cell r="A1795" t="str">
            <v>KG0PAR06458-304533</v>
          </cell>
          <cell r="B1795" t="str">
            <v>KG0</v>
          </cell>
          <cell r="C1795" t="str">
            <v>PAR06458</v>
          </cell>
          <cell r="D1795">
            <v>-304533</v>
          </cell>
          <cell r="E1795" t="str">
            <v/>
          </cell>
          <cell r="F1795" t="str">
            <v>Reprog</v>
          </cell>
        </row>
        <row r="1796">
          <cell r="A1796" t="str">
            <v>KG0PAAPHZZM432503.78</v>
          </cell>
          <cell r="B1796" t="str">
            <v>KG0</v>
          </cell>
          <cell r="C1796" t="str">
            <v>PAAPHZZM</v>
          </cell>
          <cell r="D1796">
            <v>432503.78</v>
          </cell>
          <cell r="E1796" t="str">
            <v/>
          </cell>
          <cell r="F1796" t="str">
            <v>Reprog</v>
          </cell>
        </row>
        <row r="1797">
          <cell r="A1797" t="str">
            <v>KG0PAAPHZZM-377504</v>
          </cell>
          <cell r="B1797" t="str">
            <v>KG0</v>
          </cell>
          <cell r="C1797" t="str">
            <v>PAAPHZZM</v>
          </cell>
          <cell r="D1797">
            <v>-377504</v>
          </cell>
          <cell r="E1797" t="str">
            <v/>
          </cell>
          <cell r="F1797" t="str">
            <v>Reprog</v>
          </cell>
        </row>
        <row r="1798">
          <cell r="A1798" t="str">
            <v>KG0PAAPHZZM-54999.78</v>
          </cell>
          <cell r="B1798" t="str">
            <v>KG0</v>
          </cell>
          <cell r="C1798" t="str">
            <v>PAAPHZZM</v>
          </cell>
          <cell r="D1798">
            <v>-54999.78</v>
          </cell>
          <cell r="E1798" t="str">
            <v/>
          </cell>
          <cell r="F1798" t="str">
            <v>Reprog</v>
          </cell>
        </row>
        <row r="1799">
          <cell r="A1799" t="str">
            <v>KG0PAPAYDOI-155000</v>
          </cell>
          <cell r="B1799" t="str">
            <v>KG0</v>
          </cell>
          <cell r="C1799" t="str">
            <v>PAPAYDOI</v>
          </cell>
          <cell r="D1799">
            <v>-155000</v>
          </cell>
          <cell r="E1799" t="str">
            <v/>
          </cell>
          <cell r="F1799" t="str">
            <v>Reprog</v>
          </cell>
        </row>
        <row r="1800">
          <cell r="A1800" t="str">
            <v>KG0PAPAYDOI0</v>
          </cell>
          <cell r="B1800" t="str">
            <v>KG0</v>
          </cell>
          <cell r="C1800" t="str">
            <v>PAPAYDOI</v>
          </cell>
          <cell r="D1800">
            <v>0</v>
          </cell>
          <cell r="E1800" t="str">
            <v/>
          </cell>
          <cell r="F1800" t="str">
            <v>Error</v>
          </cell>
        </row>
        <row r="1801">
          <cell r="A1801" t="str">
            <v>KG0PAPAYDOI781703</v>
          </cell>
          <cell r="B1801" t="str">
            <v>KG0</v>
          </cell>
          <cell r="C1801" t="str">
            <v>PAPAYDOI</v>
          </cell>
          <cell r="D1801">
            <v>781703</v>
          </cell>
          <cell r="E1801" t="str">
            <v/>
          </cell>
          <cell r="F1801" t="str">
            <v>Reprog</v>
          </cell>
        </row>
        <row r="1802">
          <cell r="A1802" t="str">
            <v>KG0PAPAYDOI-602833</v>
          </cell>
          <cell r="B1802" t="str">
            <v>KG0</v>
          </cell>
          <cell r="C1802" t="str">
            <v>PAPAYDOI</v>
          </cell>
          <cell r="D1802">
            <v>-602833</v>
          </cell>
          <cell r="E1802" t="str">
            <v/>
          </cell>
          <cell r="F1802" t="str">
            <v>Reprog</v>
          </cell>
        </row>
        <row r="1803">
          <cell r="A1803" t="str">
            <v>KG0PAPAYDOI-23870</v>
          </cell>
          <cell r="B1803" t="str">
            <v>KG0</v>
          </cell>
          <cell r="C1803" t="str">
            <v>PAPAYDOI</v>
          </cell>
          <cell r="D1803">
            <v>-23870</v>
          </cell>
          <cell r="E1803" t="str">
            <v/>
          </cell>
          <cell r="F1803" t="str">
            <v>Reprog</v>
          </cell>
        </row>
        <row r="1804">
          <cell r="A1804" t="str">
            <v>KG0PANGTF08-46115</v>
          </cell>
          <cell r="B1804" t="str">
            <v>KG0</v>
          </cell>
          <cell r="C1804" t="str">
            <v>PANGTF08</v>
          </cell>
          <cell r="D1804">
            <v>-46115</v>
          </cell>
          <cell r="E1804" t="str">
            <v/>
          </cell>
          <cell r="F1804" t="str">
            <v>Reprog</v>
          </cell>
        </row>
        <row r="1805">
          <cell r="A1805" t="str">
            <v>KG0PANGTF0846115</v>
          </cell>
          <cell r="B1805" t="str">
            <v>KG0</v>
          </cell>
          <cell r="C1805" t="str">
            <v>PANGTF08</v>
          </cell>
          <cell r="D1805">
            <v>46115</v>
          </cell>
          <cell r="E1805" t="str">
            <v/>
          </cell>
          <cell r="F1805" t="str">
            <v>Reprog</v>
          </cell>
        </row>
        <row r="1806">
          <cell r="A1806" t="str">
            <v>KT0BA09200775106623.51</v>
          </cell>
          <cell r="B1806" t="str">
            <v>KT0</v>
          </cell>
          <cell r="C1806" t="str">
            <v>BA092007</v>
          </cell>
          <cell r="D1806">
            <v>75106623.51</v>
          </cell>
          <cell r="E1806" t="str">
            <v/>
          </cell>
          <cell r="F1806" t="str">
            <v>Original</v>
          </cell>
        </row>
        <row r="1807">
          <cell r="A1807" t="str">
            <v>KT0BA09200741000439.9</v>
          </cell>
          <cell r="B1807" t="str">
            <v>KT0</v>
          </cell>
          <cell r="C1807" t="str">
            <v>BA092007</v>
          </cell>
          <cell r="D1807">
            <v>41000439.9</v>
          </cell>
          <cell r="E1807" t="str">
            <v/>
          </cell>
          <cell r="F1807" t="str">
            <v>Original</v>
          </cell>
        </row>
        <row r="1808">
          <cell r="A1808" t="str">
            <v>KT0BA09200712900</v>
          </cell>
          <cell r="B1808" t="str">
            <v>KT0</v>
          </cell>
          <cell r="C1808" t="str">
            <v>BA092007</v>
          </cell>
          <cell r="D1808">
            <v>12900</v>
          </cell>
          <cell r="E1808" t="str">
            <v/>
          </cell>
          <cell r="F1808" t="str">
            <v>Original</v>
          </cell>
        </row>
        <row r="1809">
          <cell r="A1809" t="str">
            <v>KT0BA09200724000</v>
          </cell>
          <cell r="B1809" t="str">
            <v>KT0</v>
          </cell>
          <cell r="C1809" t="str">
            <v>BA092007</v>
          </cell>
          <cell r="D1809">
            <v>24000</v>
          </cell>
          <cell r="E1809" t="str">
            <v/>
          </cell>
          <cell r="F1809" t="str">
            <v>Original</v>
          </cell>
        </row>
        <row r="1810">
          <cell r="A1810" t="str">
            <v>KT0BA09200792905.18</v>
          </cell>
          <cell r="B1810" t="str">
            <v>KT0</v>
          </cell>
          <cell r="C1810" t="str">
            <v>BA092007</v>
          </cell>
          <cell r="D1810">
            <v>92905.18</v>
          </cell>
          <cell r="E1810" t="str">
            <v/>
          </cell>
          <cell r="F1810" t="str">
            <v>Original</v>
          </cell>
        </row>
        <row r="1811">
          <cell r="A1811" t="str">
            <v>KT0BA0920071007094.82</v>
          </cell>
          <cell r="B1811" t="str">
            <v>KT0</v>
          </cell>
          <cell r="C1811" t="str">
            <v>BA092007</v>
          </cell>
          <cell r="D1811">
            <v>1007094.82</v>
          </cell>
          <cell r="E1811" t="str">
            <v/>
          </cell>
          <cell r="F1811" t="str">
            <v>Original</v>
          </cell>
        </row>
        <row r="1812">
          <cell r="A1812" t="str">
            <v>KT0BA0920077196930</v>
          </cell>
          <cell r="B1812" t="str">
            <v>KT0</v>
          </cell>
          <cell r="C1812" t="str">
            <v>BA092007</v>
          </cell>
          <cell r="D1812">
            <v>7196930</v>
          </cell>
          <cell r="E1812" t="str">
            <v/>
          </cell>
          <cell r="F1812" t="str">
            <v>Original</v>
          </cell>
        </row>
        <row r="1813">
          <cell r="A1813" t="str">
            <v>KT0BA09200747000.32</v>
          </cell>
          <cell r="B1813" t="str">
            <v>KT0</v>
          </cell>
          <cell r="C1813" t="str">
            <v>BA092007</v>
          </cell>
          <cell r="D1813">
            <v>47000.32</v>
          </cell>
          <cell r="E1813" t="str">
            <v/>
          </cell>
          <cell r="F1813" t="str">
            <v>Original</v>
          </cell>
        </row>
        <row r="1814">
          <cell r="A1814" t="str">
            <v>KT0BA092007342282.5</v>
          </cell>
          <cell r="B1814" t="str">
            <v>KT0</v>
          </cell>
          <cell r="C1814" t="str">
            <v>BA092007</v>
          </cell>
          <cell r="D1814">
            <v>342282.5</v>
          </cell>
          <cell r="E1814" t="str">
            <v/>
          </cell>
          <cell r="F1814" t="str">
            <v>Original</v>
          </cell>
        </row>
        <row r="1815">
          <cell r="A1815" t="str">
            <v>KT0BA0920071032718</v>
          </cell>
          <cell r="B1815" t="str">
            <v>KT0</v>
          </cell>
          <cell r="C1815" t="str">
            <v>BA092007</v>
          </cell>
          <cell r="D1815">
            <v>1032718</v>
          </cell>
          <cell r="E1815" t="str">
            <v/>
          </cell>
          <cell r="F1815" t="str">
            <v>Original</v>
          </cell>
        </row>
        <row r="1816">
          <cell r="A1816" t="str">
            <v>KT0BA092007128575.89</v>
          </cell>
          <cell r="B1816" t="str">
            <v>KT0</v>
          </cell>
          <cell r="C1816" t="str">
            <v>BA092007</v>
          </cell>
          <cell r="D1816">
            <v>128575.89</v>
          </cell>
          <cell r="E1816" t="str">
            <v/>
          </cell>
          <cell r="F1816" t="str">
            <v>Original</v>
          </cell>
        </row>
        <row r="1817">
          <cell r="A1817" t="str">
            <v>KT0BA0920074144249.32</v>
          </cell>
          <cell r="B1817" t="str">
            <v>KT0</v>
          </cell>
          <cell r="C1817" t="str">
            <v>BA092007</v>
          </cell>
          <cell r="D1817">
            <v>4144249.32</v>
          </cell>
          <cell r="E1817" t="str">
            <v/>
          </cell>
          <cell r="F1817" t="str">
            <v>Original</v>
          </cell>
        </row>
        <row r="1818">
          <cell r="A1818" t="str">
            <v>KT0BA000001-2016767.5</v>
          </cell>
          <cell r="B1818" t="str">
            <v>KT0</v>
          </cell>
          <cell r="C1818" t="str">
            <v>BA000001</v>
          </cell>
          <cell r="D1818">
            <v>-2016767.5</v>
          </cell>
          <cell r="E1818" t="str">
            <v/>
          </cell>
          <cell r="F1818" t="str">
            <v>Original</v>
          </cell>
        </row>
        <row r="1819">
          <cell r="A1819" t="str">
            <v>KT0BA000001-725000</v>
          </cell>
          <cell r="B1819" t="str">
            <v>KT0</v>
          </cell>
          <cell r="C1819" t="str">
            <v>BA000001</v>
          </cell>
          <cell r="D1819">
            <v>-725000</v>
          </cell>
          <cell r="E1819" t="str">
            <v/>
          </cell>
          <cell r="F1819" t="str">
            <v>Original</v>
          </cell>
        </row>
        <row r="1820">
          <cell r="A1820" t="str">
            <v>KT0BA000001-12900</v>
          </cell>
          <cell r="B1820" t="str">
            <v>KT0</v>
          </cell>
          <cell r="C1820" t="str">
            <v>BA000001</v>
          </cell>
          <cell r="D1820">
            <v>-12900</v>
          </cell>
          <cell r="E1820" t="str">
            <v/>
          </cell>
          <cell r="F1820" t="str">
            <v>Original</v>
          </cell>
        </row>
        <row r="1821">
          <cell r="A1821" t="str">
            <v>KT0BA0000022090980.5</v>
          </cell>
          <cell r="B1821" t="str">
            <v>KT0</v>
          </cell>
          <cell r="C1821" t="str">
            <v>BA000002</v>
          </cell>
          <cell r="D1821">
            <v>2090980.5</v>
          </cell>
          <cell r="E1821" t="str">
            <v/>
          </cell>
          <cell r="F1821" t="str">
            <v>Original</v>
          </cell>
        </row>
        <row r="1822">
          <cell r="A1822" t="str">
            <v>KT0BA000002725000</v>
          </cell>
          <cell r="B1822" t="str">
            <v>KT0</v>
          </cell>
          <cell r="C1822" t="str">
            <v>BA000002</v>
          </cell>
          <cell r="D1822">
            <v>725000</v>
          </cell>
          <cell r="E1822" t="str">
            <v/>
          </cell>
          <cell r="F1822" t="str">
            <v>Original</v>
          </cell>
        </row>
        <row r="1823">
          <cell r="A1823" t="str">
            <v>KT0BA00000212900</v>
          </cell>
          <cell r="B1823" t="str">
            <v>KT0</v>
          </cell>
          <cell r="C1823" t="str">
            <v>BA000002</v>
          </cell>
          <cell r="D1823">
            <v>12900</v>
          </cell>
          <cell r="E1823" t="str">
            <v/>
          </cell>
          <cell r="F1823" t="str">
            <v>Original</v>
          </cell>
        </row>
        <row r="1824">
          <cell r="A1824" t="str">
            <v>KT0BA962007213801.01</v>
          </cell>
          <cell r="B1824" t="str">
            <v>KT0</v>
          </cell>
          <cell r="C1824" t="str">
            <v>BA962007</v>
          </cell>
          <cell r="D1824">
            <v>213801.01</v>
          </cell>
          <cell r="E1824" t="str">
            <v/>
          </cell>
          <cell r="F1824" t="str">
            <v>Original</v>
          </cell>
        </row>
        <row r="1825">
          <cell r="A1825" t="str">
            <v>KT0BACORKT0-288014.01</v>
          </cell>
          <cell r="B1825" t="str">
            <v>KT0</v>
          </cell>
          <cell r="C1825" t="str">
            <v>BACORKT0</v>
          </cell>
          <cell r="D1825">
            <v>-288014.01</v>
          </cell>
          <cell r="E1825" t="str">
            <v/>
          </cell>
          <cell r="F1825" t="str">
            <v>Original</v>
          </cell>
        </row>
        <row r="1826">
          <cell r="A1826" t="str">
            <v>KT0BA111110-1382586.54</v>
          </cell>
          <cell r="B1826" t="str">
            <v>KT0</v>
          </cell>
          <cell r="C1826" t="str">
            <v>BA111110</v>
          </cell>
          <cell r="D1826">
            <v>-1382586.54</v>
          </cell>
          <cell r="E1826" t="str">
            <v/>
          </cell>
          <cell r="F1826" t="str">
            <v>Original</v>
          </cell>
        </row>
        <row r="1827">
          <cell r="A1827" t="str">
            <v>KT0BA232232-725000</v>
          </cell>
          <cell r="B1827" t="str">
            <v>KT0</v>
          </cell>
          <cell r="C1827" t="str">
            <v>BA232232</v>
          </cell>
          <cell r="D1827">
            <v>-725000</v>
          </cell>
          <cell r="E1827" t="str">
            <v/>
          </cell>
          <cell r="F1827" t="str">
            <v>Original</v>
          </cell>
        </row>
        <row r="1828">
          <cell r="A1828" t="str">
            <v>KT0BA3335001288091.62</v>
          </cell>
          <cell r="B1828" t="str">
            <v>KT0</v>
          </cell>
          <cell r="C1828" t="str">
            <v>BA333500</v>
          </cell>
          <cell r="D1828">
            <v>1288091.62</v>
          </cell>
          <cell r="E1828" t="str">
            <v/>
          </cell>
          <cell r="F1828" t="str">
            <v>Original</v>
          </cell>
        </row>
        <row r="1829">
          <cell r="A1829" t="str">
            <v>KT0BA555550-7627</v>
          </cell>
          <cell r="B1829" t="str">
            <v>KT0</v>
          </cell>
          <cell r="C1829" t="str">
            <v>BA555550</v>
          </cell>
          <cell r="D1829">
            <v>-7627</v>
          </cell>
          <cell r="E1829" t="str">
            <v/>
          </cell>
          <cell r="F1829" t="str">
            <v>Original</v>
          </cell>
        </row>
        <row r="1830">
          <cell r="A1830" t="str">
            <v>KT0BA559990-12900</v>
          </cell>
          <cell r="B1830" t="str">
            <v>KT0</v>
          </cell>
          <cell r="C1830" t="str">
            <v>BA559990</v>
          </cell>
          <cell r="D1830">
            <v>-12900</v>
          </cell>
          <cell r="E1830" t="str">
            <v/>
          </cell>
          <cell r="F1830" t="str">
            <v>Original</v>
          </cell>
        </row>
        <row r="1831">
          <cell r="A1831" t="str">
            <v>KT0BA976000292486.01</v>
          </cell>
          <cell r="B1831" t="str">
            <v>KT0</v>
          </cell>
          <cell r="C1831" t="str">
            <v>BA976000</v>
          </cell>
          <cell r="D1831">
            <v>292486.01</v>
          </cell>
          <cell r="E1831" t="str">
            <v/>
          </cell>
          <cell r="F1831" t="str">
            <v>Original</v>
          </cell>
        </row>
        <row r="1832">
          <cell r="A1832" t="str">
            <v>KT0BA111100-60000</v>
          </cell>
          <cell r="B1832" t="str">
            <v>KT0</v>
          </cell>
          <cell r="C1832" t="str">
            <v>BA111100</v>
          </cell>
          <cell r="D1832">
            <v>-60000</v>
          </cell>
          <cell r="E1832" t="str">
            <v/>
          </cell>
          <cell r="F1832" t="str">
            <v>Original</v>
          </cell>
        </row>
        <row r="1833">
          <cell r="A1833" t="str">
            <v>KT0BJSUPL01300000</v>
          </cell>
          <cell r="B1833" t="str">
            <v>KT0</v>
          </cell>
          <cell r="C1833" t="str">
            <v>BJSUPL01</v>
          </cell>
          <cell r="D1833">
            <v>300000</v>
          </cell>
          <cell r="E1833" t="str">
            <v/>
          </cell>
          <cell r="F1833" t="str">
            <v>Suppl Approp Bill 17-446</v>
          </cell>
        </row>
        <row r="1834">
          <cell r="A1834" t="str">
            <v>KT0BJUP4KT0559924</v>
          </cell>
          <cell r="B1834" t="str">
            <v>KT0</v>
          </cell>
          <cell r="C1834" t="str">
            <v>BJUP4KT0</v>
          </cell>
          <cell r="D1834">
            <v>559924</v>
          </cell>
          <cell r="E1834" t="str">
            <v/>
          </cell>
          <cell r="F1834" t="str">
            <v>WI Allocation</v>
          </cell>
        </row>
        <row r="1835">
          <cell r="A1835" t="str">
            <v>KT0BA956470778499</v>
          </cell>
          <cell r="B1835" t="str">
            <v>KT0</v>
          </cell>
          <cell r="C1835" t="str">
            <v>BA956470</v>
          </cell>
          <cell r="D1835">
            <v>778499</v>
          </cell>
          <cell r="E1835" t="str">
            <v/>
          </cell>
          <cell r="F1835" t="str">
            <v>Original</v>
          </cell>
        </row>
        <row r="1836">
          <cell r="A1836" t="str">
            <v>KT0BA987600-705238.96</v>
          </cell>
          <cell r="B1836" t="str">
            <v>KT0</v>
          </cell>
          <cell r="C1836" t="str">
            <v>BA987600</v>
          </cell>
          <cell r="D1836">
            <v>-705238.96</v>
          </cell>
          <cell r="E1836" t="str">
            <v/>
          </cell>
          <cell r="F1836" t="str">
            <v>Original</v>
          </cell>
        </row>
        <row r="1837">
          <cell r="A1837" t="str">
            <v>KT0BAKT0COR-288014.01</v>
          </cell>
          <cell r="B1837" t="str">
            <v>KT0</v>
          </cell>
          <cell r="C1837" t="str">
            <v>BAKT0COR</v>
          </cell>
          <cell r="D1837">
            <v>-288014.01</v>
          </cell>
          <cell r="E1837" t="str">
            <v/>
          </cell>
          <cell r="F1837" t="str">
            <v>Original</v>
          </cell>
        </row>
        <row r="1838">
          <cell r="A1838" t="str">
            <v>KT0PATECHS1-215000</v>
          </cell>
          <cell r="B1838" t="str">
            <v>KT0</v>
          </cell>
          <cell r="C1838" t="str">
            <v>PATECHS1</v>
          </cell>
          <cell r="D1838">
            <v>-215000</v>
          </cell>
          <cell r="E1838" t="str">
            <v/>
          </cell>
          <cell r="F1838" t="str">
            <v>Reprog</v>
          </cell>
        </row>
        <row r="1839">
          <cell r="A1839" t="str">
            <v>KT0PATECHS1215000</v>
          </cell>
          <cell r="B1839" t="str">
            <v>KT0</v>
          </cell>
          <cell r="C1839" t="str">
            <v>PATECHS1</v>
          </cell>
          <cell r="D1839">
            <v>215000</v>
          </cell>
          <cell r="E1839" t="str">
            <v/>
          </cell>
          <cell r="F1839" t="str">
            <v>Reprog</v>
          </cell>
        </row>
        <row r="1840">
          <cell r="A1840" t="str">
            <v>KT0PAAMPHS1-40000</v>
          </cell>
          <cell r="B1840" t="str">
            <v>KT0</v>
          </cell>
          <cell r="C1840" t="str">
            <v>PAAMPHS1</v>
          </cell>
          <cell r="D1840">
            <v>-40000</v>
          </cell>
          <cell r="E1840" t="str">
            <v/>
          </cell>
          <cell r="F1840" t="str">
            <v>Reprog</v>
          </cell>
        </row>
        <row r="1841">
          <cell r="A1841" t="str">
            <v>KT0PAAMPHS140000</v>
          </cell>
          <cell r="B1841" t="str">
            <v>KT0</v>
          </cell>
          <cell r="C1841" t="str">
            <v>PAAMPHS1</v>
          </cell>
          <cell r="D1841">
            <v>40000</v>
          </cell>
          <cell r="E1841" t="str">
            <v/>
          </cell>
          <cell r="F1841" t="str">
            <v>Reprog</v>
          </cell>
        </row>
        <row r="1842">
          <cell r="A1842" t="str">
            <v>KT0PAAMPHS2-244613</v>
          </cell>
          <cell r="B1842" t="str">
            <v>KT0</v>
          </cell>
          <cell r="C1842" t="str">
            <v>PAAMPHS2</v>
          </cell>
          <cell r="D1842">
            <v>-244613</v>
          </cell>
          <cell r="E1842" t="str">
            <v/>
          </cell>
          <cell r="F1842" t="str">
            <v>Reprog</v>
          </cell>
        </row>
        <row r="1843">
          <cell r="A1843" t="str">
            <v>KT0PAAMPHS2244613</v>
          </cell>
          <cell r="B1843" t="str">
            <v>KT0</v>
          </cell>
          <cell r="C1843" t="str">
            <v>PAAMPHS2</v>
          </cell>
          <cell r="D1843">
            <v>244613</v>
          </cell>
          <cell r="E1843" t="str">
            <v/>
          </cell>
          <cell r="F1843" t="str">
            <v>Reprog</v>
          </cell>
        </row>
        <row r="1844">
          <cell r="A1844" t="str">
            <v>KT0PACCTY01256372</v>
          </cell>
          <cell r="B1844" t="str">
            <v>KT0</v>
          </cell>
          <cell r="C1844" t="str">
            <v>PACCTY01</v>
          </cell>
          <cell r="D1844">
            <v>256372</v>
          </cell>
          <cell r="E1844" t="str">
            <v/>
          </cell>
          <cell r="F1844" t="str">
            <v>Reprog</v>
          </cell>
        </row>
        <row r="1845">
          <cell r="A1845" t="str">
            <v>KT0PATEC001-350000</v>
          </cell>
          <cell r="B1845" t="str">
            <v>KT0</v>
          </cell>
          <cell r="C1845" t="str">
            <v>PATEC001</v>
          </cell>
          <cell r="D1845">
            <v>-350000</v>
          </cell>
          <cell r="E1845" t="str">
            <v/>
          </cell>
          <cell r="F1845" t="str">
            <v>Reprog</v>
          </cell>
        </row>
        <row r="1846">
          <cell r="A1846" t="str">
            <v>KT0PATEC001350000</v>
          </cell>
          <cell r="B1846" t="str">
            <v>KT0</v>
          </cell>
          <cell r="C1846" t="str">
            <v>PATEC001</v>
          </cell>
          <cell r="D1846">
            <v>350000</v>
          </cell>
          <cell r="E1846" t="str">
            <v/>
          </cell>
          <cell r="F1846" t="str">
            <v>Reprog</v>
          </cell>
        </row>
        <row r="1847">
          <cell r="A1847" t="str">
            <v>KT0PACCTY01-256372</v>
          </cell>
          <cell r="B1847" t="str">
            <v>KT0</v>
          </cell>
          <cell r="C1847" t="str">
            <v>PACCTY01</v>
          </cell>
          <cell r="D1847">
            <v>-256372</v>
          </cell>
          <cell r="E1847" t="str">
            <v/>
          </cell>
          <cell r="F1847" t="str">
            <v>Reprog</v>
          </cell>
        </row>
        <row r="1848">
          <cell r="A1848" t="str">
            <v>KT0PAPEMA01-1234500</v>
          </cell>
          <cell r="B1848" t="str">
            <v>KT0</v>
          </cell>
          <cell r="C1848" t="str">
            <v>PAPEMA01</v>
          </cell>
          <cell r="D1848">
            <v>-1234500</v>
          </cell>
          <cell r="E1848" t="str">
            <v>17-84</v>
          </cell>
          <cell r="F1848" t="str">
            <v>Reprog C</v>
          </cell>
        </row>
        <row r="1849">
          <cell r="A1849" t="str">
            <v>KT0PAPEMA011234500</v>
          </cell>
          <cell r="B1849" t="str">
            <v>KT0</v>
          </cell>
          <cell r="C1849" t="str">
            <v>PAPEMA01</v>
          </cell>
          <cell r="D1849">
            <v>1234500</v>
          </cell>
          <cell r="E1849" t="str">
            <v>17-84</v>
          </cell>
          <cell r="F1849" t="str">
            <v>Reprog C</v>
          </cell>
        </row>
        <row r="1850">
          <cell r="A1850" t="str">
            <v>KT0PACCTY03227517</v>
          </cell>
          <cell r="B1850" t="str">
            <v>KT0</v>
          </cell>
          <cell r="C1850" t="str">
            <v>PACCTY03</v>
          </cell>
          <cell r="D1850">
            <v>227517</v>
          </cell>
          <cell r="E1850" t="str">
            <v/>
          </cell>
          <cell r="F1850" t="str">
            <v>Reprog</v>
          </cell>
        </row>
        <row r="1851">
          <cell r="A1851" t="str">
            <v>KT0PATEC002-250000</v>
          </cell>
          <cell r="B1851" t="str">
            <v>KT0</v>
          </cell>
          <cell r="C1851" t="str">
            <v>PATEC002</v>
          </cell>
          <cell r="D1851">
            <v>-250000</v>
          </cell>
          <cell r="E1851" t="str">
            <v/>
          </cell>
          <cell r="F1851" t="str">
            <v>Reprog</v>
          </cell>
        </row>
        <row r="1852">
          <cell r="A1852" t="str">
            <v>KT0PATEC002250000</v>
          </cell>
          <cell r="B1852" t="str">
            <v>KT0</v>
          </cell>
          <cell r="C1852" t="str">
            <v>PATEC002</v>
          </cell>
          <cell r="D1852">
            <v>250000</v>
          </cell>
          <cell r="E1852" t="str">
            <v/>
          </cell>
          <cell r="F1852" t="str">
            <v>Reprog</v>
          </cell>
        </row>
        <row r="1853">
          <cell r="A1853" t="str">
            <v>KT0PAIMPHS1-46500</v>
          </cell>
          <cell r="B1853" t="str">
            <v>KT0</v>
          </cell>
          <cell r="C1853" t="str">
            <v>PAIMPHS1</v>
          </cell>
          <cell r="D1853">
            <v>-46500</v>
          </cell>
          <cell r="E1853" t="str">
            <v/>
          </cell>
          <cell r="F1853" t="str">
            <v>Reprog</v>
          </cell>
        </row>
        <row r="1854">
          <cell r="A1854" t="str">
            <v>KT0PAIMPHS146500</v>
          </cell>
          <cell r="B1854" t="str">
            <v>KT0</v>
          </cell>
          <cell r="C1854" t="str">
            <v>PAIMPHS1</v>
          </cell>
          <cell r="D1854">
            <v>46500</v>
          </cell>
          <cell r="E1854" t="str">
            <v/>
          </cell>
          <cell r="F1854" t="str">
            <v>Reprog</v>
          </cell>
        </row>
        <row r="1855">
          <cell r="A1855" t="str">
            <v>KT0PACCTY03-227517</v>
          </cell>
          <cell r="B1855" t="str">
            <v>KT0</v>
          </cell>
          <cell r="C1855" t="str">
            <v>PACCTY03</v>
          </cell>
          <cell r="D1855">
            <v>-227517</v>
          </cell>
          <cell r="E1855" t="str">
            <v/>
          </cell>
          <cell r="F1855" t="str">
            <v>Reprog</v>
          </cell>
        </row>
        <row r="1856">
          <cell r="A1856" t="str">
            <v>KT0PAPEMAOT-207000</v>
          </cell>
          <cell r="B1856" t="str">
            <v>KT0</v>
          </cell>
          <cell r="C1856" t="str">
            <v>PAPEMAOT</v>
          </cell>
          <cell r="D1856">
            <v>-207000</v>
          </cell>
          <cell r="E1856" t="str">
            <v/>
          </cell>
          <cell r="F1856" t="str">
            <v>Reprog</v>
          </cell>
        </row>
        <row r="1857">
          <cell r="A1857" t="str">
            <v>KT0PAPEMAOT207000</v>
          </cell>
          <cell r="B1857" t="str">
            <v>KT0</v>
          </cell>
          <cell r="C1857" t="str">
            <v>PAPEMAOT</v>
          </cell>
          <cell r="D1857">
            <v>207000</v>
          </cell>
          <cell r="E1857" t="str">
            <v/>
          </cell>
          <cell r="F1857" t="str">
            <v>Reprog</v>
          </cell>
        </row>
        <row r="1858">
          <cell r="A1858" t="str">
            <v>KT0PARISK01-70000</v>
          </cell>
          <cell r="B1858" t="str">
            <v>KT0</v>
          </cell>
          <cell r="C1858" t="str">
            <v>PARISK01</v>
          </cell>
          <cell r="D1858">
            <v>-70000</v>
          </cell>
          <cell r="E1858" t="str">
            <v/>
          </cell>
          <cell r="F1858" t="str">
            <v>Reprog</v>
          </cell>
        </row>
        <row r="1859">
          <cell r="A1859" t="str">
            <v>KT0PARISK0170000</v>
          </cell>
          <cell r="B1859" t="str">
            <v>KT0</v>
          </cell>
          <cell r="C1859" t="str">
            <v>PARISK01</v>
          </cell>
          <cell r="D1859">
            <v>70000</v>
          </cell>
          <cell r="E1859" t="str">
            <v/>
          </cell>
          <cell r="F1859" t="str">
            <v>Reprog</v>
          </cell>
        </row>
        <row r="1860">
          <cell r="A1860" t="str">
            <v>KT0PAPF10001128332</v>
          </cell>
          <cell r="B1860" t="str">
            <v>KT0</v>
          </cell>
          <cell r="C1860" t="str">
            <v>PAPF1000</v>
          </cell>
          <cell r="D1860">
            <v>1128332</v>
          </cell>
          <cell r="E1860" t="str">
            <v>17-90</v>
          </cell>
          <cell r="F1860" t="str">
            <v>Reprog C</v>
          </cell>
        </row>
        <row r="1861">
          <cell r="A1861" t="str">
            <v>KT0PAPF1000-2375280</v>
          </cell>
          <cell r="B1861" t="str">
            <v>KT0</v>
          </cell>
          <cell r="C1861" t="str">
            <v>PAPF1000</v>
          </cell>
          <cell r="D1861">
            <v>-2375280</v>
          </cell>
          <cell r="E1861" t="str">
            <v>17-90</v>
          </cell>
          <cell r="F1861" t="str">
            <v>Reprog C</v>
          </cell>
        </row>
        <row r="1862">
          <cell r="A1862" t="str">
            <v>KT0PAPF10001246948</v>
          </cell>
          <cell r="B1862" t="str">
            <v>KT0</v>
          </cell>
          <cell r="C1862" t="str">
            <v>PAPF1000</v>
          </cell>
          <cell r="D1862">
            <v>1246948</v>
          </cell>
          <cell r="E1862" t="str">
            <v>17-90</v>
          </cell>
          <cell r="F1862" t="str">
            <v>Reprog C</v>
          </cell>
        </row>
        <row r="1863">
          <cell r="A1863" t="str">
            <v>KT0PAPEMAHS-252700</v>
          </cell>
          <cell r="B1863" t="str">
            <v>KT0</v>
          </cell>
          <cell r="C1863" t="str">
            <v>PAPEMAHS</v>
          </cell>
          <cell r="D1863">
            <v>-252700</v>
          </cell>
          <cell r="E1863" t="str">
            <v/>
          </cell>
          <cell r="F1863" t="str">
            <v>Reprog</v>
          </cell>
        </row>
        <row r="1864">
          <cell r="A1864" t="str">
            <v>KT0PAPEMAHS252700</v>
          </cell>
          <cell r="B1864" t="str">
            <v>KT0</v>
          </cell>
          <cell r="C1864" t="str">
            <v>PAPEMAHS</v>
          </cell>
          <cell r="D1864">
            <v>252700</v>
          </cell>
          <cell r="E1864" t="str">
            <v/>
          </cell>
          <cell r="F1864" t="str">
            <v>Reprog</v>
          </cell>
        </row>
        <row r="1865">
          <cell r="A1865" t="str">
            <v>KV0BA09200719095590.36</v>
          </cell>
          <cell r="B1865" t="str">
            <v>KV0</v>
          </cell>
          <cell r="C1865" t="str">
            <v>BA092007</v>
          </cell>
          <cell r="D1865">
            <v>19095590.36</v>
          </cell>
          <cell r="E1865" t="str">
            <v/>
          </cell>
          <cell r="F1865" t="str">
            <v>Original</v>
          </cell>
        </row>
        <row r="1866">
          <cell r="A1866" t="str">
            <v>KV0BA09200713459576.24</v>
          </cell>
          <cell r="B1866" t="str">
            <v>KV0</v>
          </cell>
          <cell r="C1866" t="str">
            <v>BA092007</v>
          </cell>
          <cell r="D1866">
            <v>13459576.24</v>
          </cell>
          <cell r="E1866" t="str">
            <v/>
          </cell>
          <cell r="F1866" t="str">
            <v>Original</v>
          </cell>
        </row>
        <row r="1867">
          <cell r="A1867" t="str">
            <v>KV0BA092007791093.16</v>
          </cell>
          <cell r="B1867" t="str">
            <v>KV0</v>
          </cell>
          <cell r="C1867" t="str">
            <v>BA092007</v>
          </cell>
          <cell r="D1867">
            <v>791093.16</v>
          </cell>
          <cell r="E1867" t="str">
            <v/>
          </cell>
          <cell r="F1867" t="str">
            <v>Original</v>
          </cell>
        </row>
        <row r="1868">
          <cell r="A1868" t="str">
            <v>KV0BA0920076378073.1</v>
          </cell>
          <cell r="B1868" t="str">
            <v>KV0</v>
          </cell>
          <cell r="C1868" t="str">
            <v>BA092007</v>
          </cell>
          <cell r="D1868">
            <v>6378073.1</v>
          </cell>
          <cell r="E1868" t="str">
            <v/>
          </cell>
          <cell r="F1868" t="str">
            <v>Original</v>
          </cell>
        </row>
        <row r="1869">
          <cell r="A1869" t="str">
            <v>KV0BA092007400000</v>
          </cell>
          <cell r="B1869" t="str">
            <v>KV0</v>
          </cell>
          <cell r="C1869" t="str">
            <v>BA092007</v>
          </cell>
          <cell r="D1869">
            <v>400000</v>
          </cell>
          <cell r="E1869" t="str">
            <v/>
          </cell>
          <cell r="F1869" t="str">
            <v>Original</v>
          </cell>
        </row>
        <row r="1870">
          <cell r="A1870" t="str">
            <v>KV0BA0920073564479.56</v>
          </cell>
          <cell r="B1870" t="str">
            <v>KV0</v>
          </cell>
          <cell r="C1870" t="str">
            <v>BA092007</v>
          </cell>
          <cell r="D1870">
            <v>3564479.56</v>
          </cell>
          <cell r="E1870" t="str">
            <v/>
          </cell>
          <cell r="F1870" t="str">
            <v>Original</v>
          </cell>
        </row>
        <row r="1871">
          <cell r="A1871" t="str">
            <v>KV0BA092007943068.16</v>
          </cell>
          <cell r="B1871" t="str">
            <v>KV0</v>
          </cell>
          <cell r="C1871" t="str">
            <v>BA092007</v>
          </cell>
          <cell r="D1871">
            <v>943068.16</v>
          </cell>
          <cell r="E1871" t="str">
            <v/>
          </cell>
          <cell r="F1871" t="str">
            <v>Original</v>
          </cell>
        </row>
        <row r="1872">
          <cell r="A1872" t="str">
            <v>KV0BA092007188112</v>
          </cell>
          <cell r="B1872" t="str">
            <v>KV0</v>
          </cell>
          <cell r="C1872" t="str">
            <v>BA092007</v>
          </cell>
          <cell r="D1872">
            <v>188112</v>
          </cell>
          <cell r="E1872" t="str">
            <v/>
          </cell>
          <cell r="F1872" t="str">
            <v>Original</v>
          </cell>
        </row>
        <row r="1873">
          <cell r="A1873" t="str">
            <v>KV0BA092007150407</v>
          </cell>
          <cell r="B1873" t="str">
            <v>KV0</v>
          </cell>
          <cell r="C1873" t="str">
            <v>BA092007</v>
          </cell>
          <cell r="D1873">
            <v>150407</v>
          </cell>
          <cell r="E1873" t="str">
            <v/>
          </cell>
          <cell r="F1873" t="str">
            <v>Original</v>
          </cell>
        </row>
        <row r="1874">
          <cell r="A1874" t="str">
            <v>KV0BA09200758000</v>
          </cell>
          <cell r="B1874" t="str">
            <v>KV0</v>
          </cell>
          <cell r="C1874" t="str">
            <v>BA092007</v>
          </cell>
          <cell r="D1874">
            <v>58000</v>
          </cell>
          <cell r="E1874" t="str">
            <v/>
          </cell>
          <cell r="F1874" t="str">
            <v>Original</v>
          </cell>
        </row>
        <row r="1875">
          <cell r="A1875" t="str">
            <v>KV0BA0920074108.06</v>
          </cell>
          <cell r="B1875" t="str">
            <v>KV0</v>
          </cell>
          <cell r="C1875" t="str">
            <v>BA092007</v>
          </cell>
          <cell r="D1875">
            <v>4108.06</v>
          </cell>
          <cell r="E1875" t="str">
            <v/>
          </cell>
          <cell r="F1875" t="str">
            <v>Original</v>
          </cell>
        </row>
        <row r="1876">
          <cell r="A1876" t="str">
            <v>KV0BA092007215863</v>
          </cell>
          <cell r="B1876" t="str">
            <v>KV0</v>
          </cell>
          <cell r="C1876" t="str">
            <v>BA092007</v>
          </cell>
          <cell r="D1876">
            <v>215863</v>
          </cell>
          <cell r="E1876" t="str">
            <v/>
          </cell>
          <cell r="F1876" t="str">
            <v>Original</v>
          </cell>
        </row>
        <row r="1877">
          <cell r="A1877" t="str">
            <v>KV0BACORKVO-146000</v>
          </cell>
          <cell r="B1877" t="str">
            <v>KV0</v>
          </cell>
          <cell r="C1877" t="str">
            <v>BACORKVO</v>
          </cell>
          <cell r="D1877">
            <v>-146000</v>
          </cell>
          <cell r="E1877" t="str">
            <v/>
          </cell>
          <cell r="F1877" t="str">
            <v>Original</v>
          </cell>
        </row>
        <row r="1878">
          <cell r="A1878" t="str">
            <v>KV0BJRE7134-1673000</v>
          </cell>
          <cell r="B1878" t="str">
            <v>KV0</v>
          </cell>
          <cell r="C1878" t="str">
            <v>BJRE7134</v>
          </cell>
          <cell r="D1878">
            <v>-1673000</v>
          </cell>
          <cell r="E1878" t="str">
            <v>17-134</v>
          </cell>
          <cell r="F1878" t="str">
            <v>Reprog C</v>
          </cell>
        </row>
        <row r="1879">
          <cell r="A1879" t="str">
            <v>KV0BJRE71341673000</v>
          </cell>
          <cell r="B1879" t="str">
            <v>KV0</v>
          </cell>
          <cell r="C1879" t="str">
            <v>BJRE7134</v>
          </cell>
          <cell r="D1879">
            <v>1673000</v>
          </cell>
          <cell r="E1879" t="str">
            <v>17-134</v>
          </cell>
          <cell r="F1879" t="str">
            <v>Reprog C</v>
          </cell>
        </row>
        <row r="1880">
          <cell r="A1880" t="str">
            <v>KV0BJRP7155-1983456.66</v>
          </cell>
          <cell r="B1880" t="str">
            <v>KV0</v>
          </cell>
          <cell r="C1880" t="str">
            <v>BJRP7155</v>
          </cell>
          <cell r="D1880">
            <v>-1983456.66</v>
          </cell>
          <cell r="E1880" t="str">
            <v>17-155</v>
          </cell>
          <cell r="F1880" t="str">
            <v>Reprog C</v>
          </cell>
        </row>
        <row r="1881">
          <cell r="A1881" t="str">
            <v>KV0BJRP7155-543543.34</v>
          </cell>
          <cell r="B1881" t="str">
            <v>KV0</v>
          </cell>
          <cell r="C1881" t="str">
            <v>BJRP7155</v>
          </cell>
          <cell r="D1881">
            <v>-543543.34</v>
          </cell>
          <cell r="E1881" t="str">
            <v>17-155</v>
          </cell>
          <cell r="F1881" t="str">
            <v>Reprog C</v>
          </cell>
        </row>
        <row r="1882">
          <cell r="A1882" t="str">
            <v>KV0PARFR001-378800</v>
          </cell>
          <cell r="B1882" t="str">
            <v>KV0</v>
          </cell>
          <cell r="C1882" t="str">
            <v>PARFR001</v>
          </cell>
          <cell r="D1882">
            <v>-378800</v>
          </cell>
          <cell r="E1882" t="str">
            <v/>
          </cell>
          <cell r="F1882" t="str">
            <v>Reprog</v>
          </cell>
        </row>
        <row r="1883">
          <cell r="A1883" t="str">
            <v>KV0PARFR001378800</v>
          </cell>
          <cell r="B1883" t="str">
            <v>KV0</v>
          </cell>
          <cell r="C1883" t="str">
            <v>PARFR001</v>
          </cell>
          <cell r="D1883">
            <v>378800</v>
          </cell>
          <cell r="E1883" t="str">
            <v/>
          </cell>
          <cell r="F1883" t="str">
            <v>Reprog</v>
          </cell>
        </row>
        <row r="1884">
          <cell r="A1884" t="str">
            <v>LA0BA09200788304000</v>
          </cell>
          <cell r="B1884" t="str">
            <v>LA0</v>
          </cell>
          <cell r="C1884" t="str">
            <v>BA092007</v>
          </cell>
          <cell r="D1884">
            <v>88304000</v>
          </cell>
          <cell r="E1884" t="str">
            <v/>
          </cell>
          <cell r="F1884" t="str">
            <v>Original</v>
          </cell>
        </row>
        <row r="1885">
          <cell r="A1885" t="str">
            <v>LA0BA092007252882000</v>
          </cell>
          <cell r="B1885" t="str">
            <v>LA0</v>
          </cell>
          <cell r="C1885" t="str">
            <v>BA092007</v>
          </cell>
          <cell r="D1885">
            <v>252882000</v>
          </cell>
          <cell r="E1885" t="str">
            <v/>
          </cell>
          <cell r="F1885" t="str">
            <v>Original</v>
          </cell>
        </row>
        <row r="1886">
          <cell r="A1886" t="str">
            <v>LB0BA09200749815000</v>
          </cell>
          <cell r="B1886" t="str">
            <v>LB0</v>
          </cell>
          <cell r="C1886" t="str">
            <v>BA092007</v>
          </cell>
          <cell r="D1886">
            <v>49815000</v>
          </cell>
          <cell r="E1886" t="str">
            <v/>
          </cell>
          <cell r="F1886" t="str">
            <v>Original</v>
          </cell>
        </row>
        <row r="1887">
          <cell r="A1887" t="str">
            <v>LQ0BA0920073603664.03</v>
          </cell>
          <cell r="B1887" t="str">
            <v>LQ0</v>
          </cell>
          <cell r="C1887" t="str">
            <v>BA092007</v>
          </cell>
          <cell r="D1887">
            <v>3603664.03</v>
          </cell>
          <cell r="E1887" t="str">
            <v/>
          </cell>
          <cell r="F1887" t="str">
            <v>Original</v>
          </cell>
        </row>
        <row r="1888">
          <cell r="A1888" t="str">
            <v>LQ0BA0920072229322</v>
          </cell>
          <cell r="B1888" t="str">
            <v>LQ0</v>
          </cell>
          <cell r="C1888" t="str">
            <v>BA092007</v>
          </cell>
          <cell r="D1888">
            <v>2229322</v>
          </cell>
          <cell r="E1888" t="str">
            <v/>
          </cell>
          <cell r="F1888" t="str">
            <v>Original</v>
          </cell>
        </row>
        <row r="1889">
          <cell r="A1889" t="str">
            <v>LQ0BA0920071000000</v>
          </cell>
          <cell r="B1889" t="str">
            <v>LQ0</v>
          </cell>
          <cell r="C1889" t="str">
            <v>BA092007</v>
          </cell>
          <cell r="D1889">
            <v>1000000</v>
          </cell>
          <cell r="E1889" t="str">
            <v/>
          </cell>
          <cell r="F1889" t="str">
            <v>Original</v>
          </cell>
        </row>
        <row r="1890">
          <cell r="A1890" t="str">
            <v>LQ0PARN0729-350000</v>
          </cell>
          <cell r="B1890" t="str">
            <v>LQ0</v>
          </cell>
          <cell r="C1890" t="str">
            <v>PARN0729</v>
          </cell>
          <cell r="D1890">
            <v>-350000</v>
          </cell>
          <cell r="E1890" t="str">
            <v/>
          </cell>
          <cell r="F1890" t="str">
            <v>Reprog</v>
          </cell>
        </row>
        <row r="1891">
          <cell r="A1891" t="str">
            <v>LQ0PARN0729350000</v>
          </cell>
          <cell r="B1891" t="str">
            <v>LQ0</v>
          </cell>
          <cell r="C1891" t="str">
            <v>PARN0729</v>
          </cell>
          <cell r="D1891">
            <v>350000</v>
          </cell>
          <cell r="E1891" t="str">
            <v/>
          </cell>
          <cell r="F1891" t="str">
            <v>Reprog</v>
          </cell>
        </row>
        <row r="1892">
          <cell r="A1892" t="str">
            <v>LQ0BJ000LQ0-405000</v>
          </cell>
          <cell r="B1892" t="str">
            <v>LQ0</v>
          </cell>
          <cell r="C1892" t="str">
            <v>BJ000LQ0</v>
          </cell>
          <cell r="D1892">
            <v>-405000</v>
          </cell>
          <cell r="E1892" t="str">
            <v/>
          </cell>
          <cell r="F1892" t="str">
            <v>Reprog</v>
          </cell>
        </row>
        <row r="1893">
          <cell r="A1893" t="str">
            <v>LQ0BJ000LQ0405000</v>
          </cell>
          <cell r="B1893" t="str">
            <v>LQ0</v>
          </cell>
          <cell r="C1893" t="str">
            <v>BJ000LQ0</v>
          </cell>
          <cell r="D1893">
            <v>405000</v>
          </cell>
          <cell r="E1893" t="str">
            <v/>
          </cell>
          <cell r="F1893" t="str">
            <v>Reprog</v>
          </cell>
        </row>
        <row r="1894">
          <cell r="A1894" t="str">
            <v>PA0BA092007108152000</v>
          </cell>
          <cell r="B1894" t="str">
            <v>PA0</v>
          </cell>
          <cell r="C1894" t="str">
            <v>BA092007</v>
          </cell>
          <cell r="D1894">
            <v>108152000</v>
          </cell>
          <cell r="E1894" t="str">
            <v/>
          </cell>
          <cell r="F1894" t="str">
            <v>Original</v>
          </cell>
        </row>
        <row r="1895">
          <cell r="A1895" t="str">
            <v>PA0BJREPREM-40000000</v>
          </cell>
          <cell r="B1895" t="str">
            <v>PA0</v>
          </cell>
          <cell r="C1895" t="str">
            <v>BJREPREM</v>
          </cell>
          <cell r="D1895">
            <v>-40000000</v>
          </cell>
          <cell r="E1895" t="str">
            <v/>
          </cell>
          <cell r="F1895" t="str">
            <v>Error Greater SE</v>
          </cell>
        </row>
        <row r="1896">
          <cell r="A1896" t="str">
            <v>PA0BJSUPL0123830000</v>
          </cell>
          <cell r="B1896" t="str">
            <v>PA0</v>
          </cell>
          <cell r="C1896" t="str">
            <v>BJSUPL01</v>
          </cell>
          <cell r="D1896">
            <v>23830000</v>
          </cell>
          <cell r="E1896" t="str">
            <v/>
          </cell>
          <cell r="F1896" t="str">
            <v>Suppl Approp Bill 17-446</v>
          </cell>
        </row>
        <row r="1897">
          <cell r="A1897" t="str">
            <v>PA0BJSUPL044000000</v>
          </cell>
          <cell r="B1897" t="str">
            <v>PA0</v>
          </cell>
          <cell r="C1897" t="str">
            <v>BJSUPL04</v>
          </cell>
          <cell r="D1897">
            <v>4000000</v>
          </cell>
          <cell r="E1897" t="str">
            <v/>
          </cell>
          <cell r="F1897" t="str">
            <v>Additional Certified Revs/Bill 17-446</v>
          </cell>
        </row>
        <row r="1898">
          <cell r="A1898" t="str">
            <v>PA0BJSUPL052205000</v>
          </cell>
          <cell r="B1898" t="str">
            <v>PA0</v>
          </cell>
          <cell r="C1898" t="str">
            <v>BJSUPL05</v>
          </cell>
          <cell r="D1898">
            <v>2205000</v>
          </cell>
          <cell r="E1898" t="str">
            <v/>
   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    <v>PA0</v>
          </cell>
          <cell r="C1899" t="str">
            <v>BJSUPL05</v>
          </cell>
          <cell r="D1899">
            <v>75000</v>
          </cell>
          <cell r="E1899" t="str">
            <v/>
          </cell>
          <cell r="F1899" t="str">
            <v>Additional Certified Revenues</v>
          </cell>
        </row>
        <row r="1900">
          <cell r="A1900" t="str">
            <v>PA0BJSUPL12-12000000</v>
          </cell>
          <cell r="B1900" t="str">
            <v>PA0</v>
          </cell>
          <cell r="C1900" t="str">
            <v>BJSUPL12</v>
          </cell>
          <cell r="D1900">
            <v>-12000000</v>
          </cell>
          <cell r="E1900" t="str">
            <v/>
          </cell>
          <cell r="F1900" t="str">
            <v>Suppl Approp Bill 17-446</v>
          </cell>
        </row>
        <row r="1901">
          <cell r="A1901" t="str">
            <v>PA0BJSUPL2212000000</v>
          </cell>
          <cell r="B1901" t="str">
            <v>PA0</v>
          </cell>
          <cell r="C1901" t="str">
            <v>BJSUPL22</v>
          </cell>
          <cell r="D1901">
            <v>12000000</v>
          </cell>
          <cell r="E1901" t="str">
            <v/>
          </cell>
          <cell r="F1901" t="str">
            <v>Suppl Approp Bill 17-446</v>
          </cell>
        </row>
        <row r="1902">
          <cell r="A1902" t="str">
            <v>PA0BJPAYGOT880000</v>
          </cell>
          <cell r="B1902" t="str">
            <v>PA0</v>
          </cell>
          <cell r="C1902" t="str">
            <v>BJPAYGOT</v>
          </cell>
          <cell r="D1902">
            <v>880000</v>
          </cell>
          <cell r="E1902" t="str">
            <v>17-109</v>
          </cell>
          <cell r="F1902" t="str">
            <v>Reprog C</v>
          </cell>
        </row>
        <row r="1903">
          <cell r="A1903" t="str">
            <v>PA0BJRE7119-79000000</v>
          </cell>
          <cell r="B1903" t="str">
            <v>PA0</v>
          </cell>
          <cell r="C1903" t="str">
            <v>BJRE7119</v>
          </cell>
          <cell r="D1903">
            <v>-79000000</v>
          </cell>
          <cell r="E1903" t="str">
            <v>17-119</v>
          </cell>
          <cell r="F1903" t="str">
            <v>Reprog C</v>
          </cell>
        </row>
        <row r="1904">
          <cell r="A1904" t="str">
            <v>PA0BJRE711979000000</v>
          </cell>
          <cell r="B1904" t="str">
            <v>PA0</v>
          </cell>
          <cell r="C1904" t="str">
            <v>BJRE7119</v>
          </cell>
          <cell r="D1904">
            <v>79000000</v>
          </cell>
          <cell r="E1904" t="str">
            <v>17-119</v>
          </cell>
          <cell r="F1904" t="str">
            <v>Reprog C</v>
          </cell>
        </row>
        <row r="1905">
          <cell r="A1905" t="str">
            <v>PA0BJREFIX740000000</v>
          </cell>
          <cell r="B1905" t="str">
            <v>PA0</v>
          </cell>
          <cell r="C1905" t="str">
            <v>BJREFIX7</v>
          </cell>
          <cell r="D1905">
            <v>40000000</v>
          </cell>
          <cell r="E1905" t="str">
            <v/>
          </cell>
          <cell r="F1905" t="str">
            <v>Error Greater SE</v>
          </cell>
        </row>
        <row r="1906">
          <cell r="A1906" t="str">
            <v>PA0BJRE7124-500000</v>
          </cell>
          <cell r="B1906" t="str">
            <v>PA0</v>
          </cell>
          <cell r="C1906" t="str">
            <v>BJRE7124</v>
          </cell>
          <cell r="D1906">
            <v>-500000</v>
          </cell>
          <cell r="E1906" t="str">
            <v>17-124</v>
          </cell>
          <cell r="F1906" t="str">
            <v>Reprog C</v>
          </cell>
        </row>
        <row r="1907">
          <cell r="A1907" t="str">
            <v>PA0BJSUPL1775000</v>
          </cell>
          <cell r="B1907" t="str">
            <v>PA0</v>
          </cell>
          <cell r="C1907" t="str">
            <v>BJSUPL17</v>
          </cell>
          <cell r="D1907">
            <v>75000</v>
          </cell>
          <cell r="E1907" t="str">
            <v/>
          </cell>
          <cell r="F1907" t="str">
            <v>Operating Cash Reserve</v>
          </cell>
        </row>
        <row r="1908">
          <cell r="A1908" t="str">
            <v>PA0BJSUPL17-75000</v>
          </cell>
          <cell r="B1908" t="str">
            <v>PA0</v>
          </cell>
          <cell r="C1908" t="str">
            <v>BJSUPL17</v>
          </cell>
          <cell r="D1908">
            <v>-75000</v>
          </cell>
          <cell r="E1908" t="str">
            <v/>
          </cell>
          <cell r="F1908" t="str">
            <v>Additional Certified Revenues</v>
          </cell>
        </row>
        <row r="1909">
          <cell r="A1909" t="str">
            <v>PA0BJRE71471249305</v>
          </cell>
          <cell r="B1909" t="str">
            <v>PA0</v>
          </cell>
          <cell r="C1909" t="str">
            <v>BJRE7147</v>
          </cell>
          <cell r="D1909">
            <v>1249305</v>
          </cell>
          <cell r="E1909" t="str">
            <v/>
          </cell>
          <cell r="F1909" t="str">
            <v>Error</v>
          </cell>
        </row>
        <row r="1910">
          <cell r="A1910" t="str">
            <v>PA0BJRE7150310000</v>
          </cell>
          <cell r="B1910" t="str">
            <v>PA0</v>
          </cell>
          <cell r="C1910" t="str">
            <v>BJRE7150</v>
          </cell>
          <cell r="D1910">
            <v>310000</v>
          </cell>
          <cell r="E1910" t="str">
            <v>17-150</v>
          </cell>
          <cell r="F1910" t="str">
            <v>Reprog C</v>
          </cell>
        </row>
        <row r="1911">
          <cell r="A1911" t="str">
            <v>PA0BJRE7152535749</v>
          </cell>
          <cell r="B1911" t="str">
            <v>PA0</v>
          </cell>
          <cell r="C1911" t="str">
            <v>BJRE7152</v>
          </cell>
          <cell r="D1911">
            <v>535749</v>
          </cell>
          <cell r="E1911" t="str">
            <v>17-152</v>
          </cell>
          <cell r="F1911" t="str">
            <v>Reprog C</v>
          </cell>
        </row>
        <row r="1912">
          <cell r="A1912" t="str">
            <v>PA0BJR7147A-1249305</v>
          </cell>
          <cell r="B1912" t="str">
            <v>PA0</v>
          </cell>
          <cell r="C1912" t="str">
            <v>BJR7147A</v>
          </cell>
          <cell r="D1912">
            <v>-1249305</v>
          </cell>
          <cell r="E1912" t="str">
            <v/>
          </cell>
          <cell r="F1912" t="str">
            <v>Error</v>
          </cell>
        </row>
        <row r="1913">
          <cell r="A1913" t="str">
            <v>PA0BJR171471249305</v>
          </cell>
          <cell r="B1913" t="str">
            <v>PA0</v>
          </cell>
          <cell r="C1913" t="str">
            <v>BJR17147</v>
          </cell>
          <cell r="D1913">
            <v>1249305</v>
          </cell>
          <cell r="E1913" t="str">
            <v>17-147</v>
          </cell>
          <cell r="F1913" t="str">
            <v>Reprog C</v>
          </cell>
        </row>
        <row r="1914">
          <cell r="A1914" t="str">
            <v>PA0BJCORPA0-6000000</v>
          </cell>
          <cell r="B1914" t="str">
            <v>PA0</v>
          </cell>
          <cell r="C1914" t="str">
            <v>BJCORPA0</v>
          </cell>
          <cell r="D1914">
            <v>-6000000</v>
          </cell>
          <cell r="E1914" t="str">
            <v/>
          </cell>
          <cell r="F1914" t="str">
            <v>Contingency Cash Reserve</v>
          </cell>
        </row>
        <row r="1915">
          <cell r="A1915" t="str">
            <v>PA0BJPA00016000000</v>
          </cell>
          <cell r="B1915" t="str">
            <v>PA0</v>
          </cell>
          <cell r="C1915" t="str">
            <v>BJPA0001</v>
          </cell>
          <cell r="D1915">
            <v>6000000</v>
          </cell>
          <cell r="E1915" t="str">
            <v/>
          </cell>
          <cell r="F1915" t="str">
            <v>Contingency Cash Reserve</v>
          </cell>
        </row>
        <row r="1916">
          <cell r="A1916" t="str">
            <v>PE0BJINTRST383502.85</v>
          </cell>
          <cell r="B1916" t="str">
            <v>PE0</v>
          </cell>
          <cell r="C1916" t="str">
            <v>BJINTRST</v>
          </cell>
          <cell r="D1916">
            <v>383502.85</v>
          </cell>
          <cell r="E1916" t="str">
            <v/>
          </cell>
          <cell r="F1916" t="str">
            <v>Section 103</v>
          </cell>
        </row>
        <row r="1917">
          <cell r="A1917" t="str">
            <v>PJ0BJCOMMAN3773254.01</v>
          </cell>
          <cell r="B1917" t="str">
            <v>PJ0</v>
          </cell>
          <cell r="C1917" t="str">
            <v>BJCOMMAN</v>
          </cell>
          <cell r="D1917">
            <v>3773254.01</v>
          </cell>
          <cell r="E1917" t="str">
            <v/>
          </cell>
          <cell r="F1917" t="str">
            <v>Section 103</v>
          </cell>
        </row>
        <row r="1918">
          <cell r="A1918" t="str">
            <v>PO0BA09200710367127.08</v>
          </cell>
          <cell r="B1918" t="str">
            <v>PO0</v>
          </cell>
          <cell r="C1918" t="str">
            <v>BA092007</v>
          </cell>
          <cell r="D1918">
            <v>10367127.08</v>
          </cell>
          <cell r="E1918" t="str">
            <v/>
          </cell>
          <cell r="F1918" t="str">
            <v>Original</v>
          </cell>
        </row>
        <row r="1919">
          <cell r="A1919" t="str">
            <v>PO0BA092007892843.54</v>
          </cell>
          <cell r="B1919" t="str">
            <v>PO0</v>
          </cell>
          <cell r="C1919" t="str">
            <v>BA092007</v>
          </cell>
          <cell r="D1919">
            <v>892843.54</v>
          </cell>
          <cell r="E1919" t="str">
            <v/>
          </cell>
          <cell r="F1919" t="str">
            <v>Original</v>
          </cell>
        </row>
        <row r="1920">
          <cell r="A1920" t="str">
            <v>PO0BA092007289047.17</v>
          </cell>
          <cell r="B1920" t="str">
            <v>PO0</v>
          </cell>
          <cell r="C1920" t="str">
            <v>BA092007</v>
          </cell>
          <cell r="D1920">
            <v>289047.17</v>
          </cell>
          <cell r="E1920" t="str">
            <v/>
          </cell>
          <cell r="F1920" t="str">
            <v>Original</v>
          </cell>
        </row>
        <row r="1921">
          <cell r="A1921" t="str">
            <v>PO0BA092007487329.91</v>
          </cell>
          <cell r="B1921" t="str">
            <v>PO0</v>
          </cell>
          <cell r="C1921" t="str">
            <v>BA092007</v>
          </cell>
          <cell r="D1921">
            <v>487329.91</v>
          </cell>
          <cell r="E1921" t="str">
            <v/>
          </cell>
          <cell r="F1921" t="str">
            <v>Original</v>
          </cell>
        </row>
        <row r="1922">
          <cell r="A1922" t="str">
            <v>PO0BA999904-3831396.12</v>
          </cell>
          <cell r="B1922" t="str">
            <v>PO0</v>
          </cell>
          <cell r="C1922" t="str">
            <v>BA999904</v>
          </cell>
          <cell r="D1922">
            <v>-3831396.12</v>
          </cell>
          <cell r="E1922" t="str">
            <v/>
          </cell>
          <cell r="F1922" t="str">
            <v>Original</v>
          </cell>
        </row>
        <row r="1923">
          <cell r="A1923" t="str">
            <v>PO0BA999904-3750</v>
          </cell>
          <cell r="B1923" t="str">
            <v>PO0</v>
          </cell>
          <cell r="C1923" t="str">
            <v>BA999904</v>
          </cell>
          <cell r="D1923">
            <v>-3750</v>
          </cell>
          <cell r="E1923" t="str">
            <v/>
          </cell>
          <cell r="F1923" t="str">
            <v>Original</v>
          </cell>
        </row>
        <row r="1924">
          <cell r="A1924" t="str">
            <v>PO0BA983000-1056192.22</v>
          </cell>
          <cell r="B1924" t="str">
            <v>PO0</v>
          </cell>
          <cell r="C1924" t="str">
            <v>BA983000</v>
          </cell>
          <cell r="D1924">
            <v>-1056192.22</v>
          </cell>
          <cell r="E1924" t="str">
            <v/>
          </cell>
          <cell r="F1924" t="str">
            <v>Original</v>
          </cell>
        </row>
        <row r="1925">
          <cell r="A1925" t="str">
            <v>PO0BA983000-800973.28</v>
          </cell>
          <cell r="B1925" t="str">
            <v>PO0</v>
          </cell>
          <cell r="C1925" t="str">
            <v>BA983000</v>
          </cell>
          <cell r="D1925">
            <v>-800973.28</v>
          </cell>
          <cell r="E1925" t="str">
            <v/>
          </cell>
          <cell r="F1925" t="str">
            <v>Original</v>
          </cell>
        </row>
        <row r="1926">
          <cell r="A1926" t="str">
            <v>PO0BA9922223750</v>
          </cell>
          <cell r="B1926" t="str">
            <v>PO0</v>
          </cell>
          <cell r="C1926" t="str">
            <v>BA992222</v>
          </cell>
          <cell r="D1926">
            <v>3750</v>
          </cell>
          <cell r="E1926" t="str">
            <v/>
          </cell>
          <cell r="F1926" t="str">
            <v>Original</v>
          </cell>
        </row>
        <row r="1927">
          <cell r="A1927" t="str">
            <v>PO0BA111111-3750</v>
          </cell>
          <cell r="B1927" t="str">
            <v>PO0</v>
          </cell>
          <cell r="C1927" t="str">
            <v>BA111111</v>
          </cell>
          <cell r="D1927">
            <v>-3750</v>
          </cell>
          <cell r="E1927" t="str">
            <v/>
          </cell>
          <cell r="F1927" t="str">
            <v>Original</v>
          </cell>
        </row>
        <row r="1928">
          <cell r="A1928" t="str">
            <v>PO0BA9999023750</v>
          </cell>
          <cell r="B1928" t="str">
            <v>PO0</v>
          </cell>
          <cell r="C1928" t="str">
            <v>BA999902</v>
          </cell>
          <cell r="D1928">
            <v>3750</v>
          </cell>
          <cell r="E1928" t="str">
            <v/>
          </cell>
          <cell r="F1928" t="str">
            <v>Original</v>
          </cell>
        </row>
        <row r="1929">
          <cell r="A1929" t="str">
            <v>PO0PA12200754780</v>
          </cell>
          <cell r="B1929" t="str">
            <v>PO0</v>
          </cell>
          <cell r="C1929" t="str">
            <v>PA122007</v>
          </cell>
          <cell r="D1929">
            <v>54780</v>
          </cell>
          <cell r="E1929" t="str">
            <v/>
          </cell>
          <cell r="F1929" t="str">
            <v>Reprog</v>
          </cell>
        </row>
        <row r="1930">
          <cell r="A1930" t="str">
            <v>PO0PA122007-18780</v>
          </cell>
          <cell r="B1930" t="str">
            <v>PO0</v>
          </cell>
          <cell r="C1930" t="str">
            <v>PA122007</v>
          </cell>
          <cell r="D1930">
            <v>-18780</v>
          </cell>
          <cell r="E1930" t="str">
            <v/>
          </cell>
          <cell r="F1930" t="str">
            <v>Reprog</v>
          </cell>
        </row>
        <row r="1931">
          <cell r="A1931" t="str">
            <v>PO0PA122007-36000</v>
          </cell>
          <cell r="B1931" t="str">
            <v>PO0</v>
          </cell>
          <cell r="C1931" t="str">
            <v>PA122007</v>
          </cell>
          <cell r="D1931">
            <v>-36000</v>
          </cell>
          <cell r="E1931" t="str">
            <v/>
          </cell>
          <cell r="F1931" t="str">
            <v>Reprog</v>
          </cell>
        </row>
        <row r="1932">
          <cell r="A1932" t="str">
            <v>PO0PA0722085424.3</v>
          </cell>
          <cell r="B1932" t="str">
            <v>PO0</v>
          </cell>
          <cell r="C1932" t="str">
            <v>PA072208</v>
          </cell>
          <cell r="D1932">
            <v>5424.3</v>
          </cell>
          <cell r="E1932" t="str">
            <v/>
          </cell>
          <cell r="F1932" t="str">
            <v>Reprog</v>
          </cell>
        </row>
        <row r="1933">
          <cell r="A1933" t="str">
            <v>PO0PA072208-5424.3</v>
          </cell>
          <cell r="B1933" t="str">
            <v>PO0</v>
          </cell>
          <cell r="C1933" t="str">
            <v>PA072208</v>
          </cell>
          <cell r="D1933">
            <v>-5424.3</v>
          </cell>
          <cell r="E1933" t="str">
            <v/>
          </cell>
          <cell r="F1933" t="str">
            <v>Reprog</v>
          </cell>
        </row>
        <row r="1934">
          <cell r="A1934" t="str">
            <v>RH0BA092007110906663</v>
          </cell>
          <cell r="B1934" t="str">
            <v>RH0</v>
          </cell>
          <cell r="C1934" t="str">
            <v>BA092007</v>
          </cell>
          <cell r="D1934">
            <v>110906663</v>
          </cell>
          <cell r="E1934" t="str">
            <v/>
          </cell>
          <cell r="F1934" t="str">
            <v>Original</v>
          </cell>
        </row>
        <row r="1935">
          <cell r="A1935" t="str">
            <v>RK0BA0920071446574.8</v>
          </cell>
          <cell r="B1935" t="str">
            <v>RK0</v>
          </cell>
          <cell r="C1935" t="str">
            <v>BA092007</v>
          </cell>
          <cell r="D1935">
            <v>1446574.8</v>
          </cell>
          <cell r="E1935" t="str">
            <v/>
          </cell>
          <cell r="F1935" t="str">
            <v>Original</v>
          </cell>
        </row>
        <row r="1936">
          <cell r="A1936" t="str">
            <v>RK0BA092007222426.82</v>
          </cell>
          <cell r="B1936" t="str">
            <v>RK0</v>
          </cell>
          <cell r="C1936" t="str">
            <v>BA092007</v>
          </cell>
          <cell r="D1936">
            <v>222426.82</v>
          </cell>
          <cell r="E1936" t="str">
            <v/>
          </cell>
          <cell r="F1936" t="str">
            <v>Original</v>
          </cell>
        </row>
        <row r="1937">
          <cell r="A1937" t="str">
            <v>RK0BJSUPL06200000</v>
          </cell>
          <cell r="B1937" t="str">
            <v>RK0</v>
          </cell>
          <cell r="C1937" t="str">
            <v>BJSUPL06</v>
          </cell>
          <cell r="D1937">
            <v>200000</v>
          </cell>
          <cell r="E1937" t="str">
            <v/>
          </cell>
          <cell r="F1937" t="str">
            <v>Additional Certified Revs / Section 126</v>
          </cell>
        </row>
        <row r="1938">
          <cell r="A1938" t="str">
            <v>RK0BJSUPL068500000</v>
          </cell>
          <cell r="B1938" t="str">
            <v>RK0</v>
          </cell>
          <cell r="C1938" t="str">
            <v>BJSUPL06</v>
          </cell>
          <cell r="D1938">
            <v>8500000</v>
          </cell>
          <cell r="E1938" t="str">
            <v/>
          </cell>
          <cell r="F1938" t="str">
            <v>Additional Certified Revs / Section 126</v>
          </cell>
        </row>
        <row r="1939">
          <cell r="A1939" t="str">
            <v>RK0BJMLCARV-108427.12</v>
          </cell>
          <cell r="B1939" t="str">
            <v>RK0</v>
          </cell>
          <cell r="C1939" t="str">
            <v>BJMLCARV</v>
          </cell>
          <cell r="D1939">
            <v>-108427.12</v>
          </cell>
          <cell r="E1939" t="str">
            <v/>
          </cell>
          <cell r="F1939" t="str">
            <v>Carry Fwd to Future Years</v>
          </cell>
        </row>
        <row r="1940">
          <cell r="A1940" t="str">
            <v>RK0BJMLCARV-8409884.75</v>
          </cell>
          <cell r="B1940" t="str">
            <v>RK0</v>
          </cell>
          <cell r="C1940" t="str">
            <v>BJMLCARV</v>
          </cell>
          <cell r="D1940">
            <v>-8409884.75</v>
          </cell>
          <cell r="E1940" t="str">
            <v/>
          </cell>
          <cell r="F1940" t="str">
            <v>Carry Fwd to Future Years</v>
          </cell>
        </row>
        <row r="1941">
          <cell r="A1941" t="str">
            <v>RK0PA082208-64522</v>
          </cell>
          <cell r="B1941" t="str">
            <v>RK0</v>
          </cell>
          <cell r="C1941" t="str">
            <v>PA082208</v>
          </cell>
          <cell r="D1941">
            <v>-64522</v>
          </cell>
          <cell r="E1941" t="str">
            <v/>
          </cell>
          <cell r="F1941" t="str">
            <v>Reprog</v>
          </cell>
        </row>
        <row r="1942">
          <cell r="A1942" t="str">
            <v>RK0PA08220864522</v>
          </cell>
          <cell r="B1942" t="str">
            <v>RK0</v>
          </cell>
          <cell r="C1942" t="str">
            <v>PA082208</v>
          </cell>
          <cell r="D1942">
            <v>64522</v>
          </cell>
          <cell r="E1942" t="str">
            <v/>
          </cell>
          <cell r="F1942" t="str">
            <v>Reprog</v>
          </cell>
        </row>
        <row r="1943">
          <cell r="A1943" t="str">
            <v>RL0BA09200742727261.24</v>
          </cell>
          <cell r="B1943" t="str">
            <v>RL0</v>
          </cell>
          <cell r="C1943" t="str">
            <v>BA092007</v>
          </cell>
          <cell r="D1943">
            <v>42727261.24</v>
          </cell>
          <cell r="E1943" t="str">
            <v/>
          </cell>
          <cell r="F1943" t="str">
            <v>Original</v>
          </cell>
        </row>
        <row r="1944">
          <cell r="A1944" t="str">
            <v>RL0BA092007145578765.76</v>
          </cell>
          <cell r="B1944" t="str">
            <v>RL0</v>
          </cell>
          <cell r="C1944" t="str">
            <v>BA092007</v>
          </cell>
          <cell r="D1944">
            <v>145578765.76</v>
          </cell>
          <cell r="E1944" t="str">
            <v/>
          </cell>
          <cell r="F1944" t="str">
            <v>Original</v>
          </cell>
        </row>
        <row r="1945">
          <cell r="A1945" t="str">
            <v>RL0BA092007750000</v>
          </cell>
          <cell r="B1945" t="str">
            <v>RL0</v>
          </cell>
          <cell r="C1945" t="str">
            <v>BA092007</v>
          </cell>
          <cell r="D1945">
            <v>750000</v>
          </cell>
          <cell r="E1945" t="str">
            <v/>
          </cell>
          <cell r="F1945" t="str">
            <v>Original</v>
          </cell>
        </row>
        <row r="1946">
          <cell r="A1946" t="str">
            <v>RL0BJRE7118587500</v>
          </cell>
          <cell r="B1946" t="str">
            <v>RL0</v>
          </cell>
          <cell r="C1946" t="str">
            <v>BJRE7118</v>
          </cell>
          <cell r="D1946">
            <v>587500</v>
          </cell>
          <cell r="E1946" t="str">
            <v>17-118</v>
          </cell>
          <cell r="F1946" t="str">
            <v>Reprog C</v>
          </cell>
        </row>
        <row r="1947">
          <cell r="A1947" t="str">
            <v>RL0BJRE71431950608</v>
          </cell>
          <cell r="B1947" t="str">
            <v>RL0</v>
          </cell>
          <cell r="C1947" t="str">
            <v>BJRE7143</v>
          </cell>
          <cell r="D1947">
            <v>1950608</v>
          </cell>
          <cell r="E1947" t="str">
            <v>17-143</v>
          </cell>
          <cell r="F1947" t="str">
            <v>Reprog C</v>
          </cell>
        </row>
        <row r="1948">
          <cell r="A1948" t="str">
            <v>RL0BJRE71434129180</v>
          </cell>
          <cell r="B1948" t="str">
            <v>RL0</v>
          </cell>
          <cell r="C1948" t="str">
            <v>BJRE7143</v>
          </cell>
          <cell r="D1948">
            <v>4129180</v>
          </cell>
          <cell r="E1948" t="str">
            <v>17-143</v>
          </cell>
          <cell r="F1948" t="str">
            <v>Reprog C</v>
          </cell>
        </row>
        <row r="1949">
          <cell r="A1949" t="str">
            <v>RL0BJUP2RL0750000</v>
          </cell>
          <cell r="B1949" t="str">
            <v>RL0</v>
          </cell>
          <cell r="C1949" t="str">
            <v>BJUP2RL0</v>
          </cell>
          <cell r="D1949">
            <v>750000</v>
          </cell>
          <cell r="E1949" t="str">
            <v/>
          </cell>
          <cell r="F1949" t="str">
            <v>WI Allocation</v>
          </cell>
        </row>
        <row r="1950">
          <cell r="A1950" t="str">
            <v>RL0PATRNGRP-17000</v>
          </cell>
          <cell r="B1950" t="str">
            <v>RL0</v>
          </cell>
          <cell r="C1950" t="str">
            <v>PATRNGRP</v>
          </cell>
          <cell r="D1950">
            <v>-17000</v>
          </cell>
          <cell r="E1950" t="str">
            <v/>
          </cell>
          <cell r="F1950" t="str">
            <v>Reprog</v>
          </cell>
        </row>
        <row r="1951">
          <cell r="A1951" t="str">
            <v>RL0PATRNGRP17000</v>
          </cell>
          <cell r="B1951" t="str">
            <v>RL0</v>
          </cell>
          <cell r="C1951" t="str">
            <v>PATRNGRP</v>
          </cell>
          <cell r="D1951">
            <v>17000</v>
          </cell>
          <cell r="E1951" t="str">
            <v/>
          </cell>
          <cell r="F1951" t="str">
            <v>Reprog</v>
          </cell>
        </row>
        <row r="1952">
          <cell r="A1952" t="str">
            <v>RL0PACOLOCA1640000</v>
          </cell>
          <cell r="B1952" t="str">
            <v>RL0</v>
          </cell>
          <cell r="C1952" t="str">
            <v>PACOLOCA</v>
          </cell>
          <cell r="D1952">
            <v>1640000</v>
          </cell>
          <cell r="E1952" t="str">
            <v>17-93</v>
          </cell>
          <cell r="F1952" t="str">
            <v>Reprog C</v>
          </cell>
        </row>
        <row r="1953">
          <cell r="A1953" t="str">
            <v>RL0PACOLOCA-1640000</v>
          </cell>
          <cell r="B1953" t="str">
            <v>RL0</v>
          </cell>
          <cell r="C1953" t="str">
            <v>PACOLOCA</v>
          </cell>
          <cell r="D1953">
            <v>-1640000</v>
          </cell>
          <cell r="E1953" t="str">
            <v>17-93</v>
          </cell>
          <cell r="F1953" t="str">
            <v>Reprog C</v>
          </cell>
        </row>
        <row r="1954">
          <cell r="A1954" t="str">
            <v>RL0PACOLOCR1537960</v>
          </cell>
          <cell r="B1954" t="str">
            <v>RL0</v>
          </cell>
          <cell r="C1954" t="str">
            <v>PACOLOCR</v>
          </cell>
          <cell r="D1954">
            <v>1537960</v>
          </cell>
          <cell r="E1954" t="str">
            <v/>
          </cell>
          <cell r="F1954" t="str">
            <v>Reprog</v>
          </cell>
        </row>
        <row r="1955">
          <cell r="A1955" t="str">
            <v>RL0PAARCRPG600000</v>
          </cell>
          <cell r="B1955" t="str">
            <v>RL0</v>
          </cell>
          <cell r="C1955" t="str">
            <v>PAARCRPG</v>
          </cell>
          <cell r="D1955">
            <v>600000</v>
          </cell>
          <cell r="E1955" t="str">
            <v/>
          </cell>
          <cell r="F1955" t="str">
            <v>Reprog</v>
          </cell>
        </row>
        <row r="1956">
          <cell r="A1956" t="str">
            <v>RL0PARPGFTM-21000</v>
          </cell>
          <cell r="B1956" t="str">
            <v>RL0</v>
          </cell>
          <cell r="C1956" t="str">
            <v>PARPGFTM</v>
          </cell>
          <cell r="D1956">
            <v>-21000</v>
          </cell>
          <cell r="E1956" t="str">
            <v/>
          </cell>
          <cell r="F1956" t="str">
            <v>Reprog</v>
          </cell>
        </row>
        <row r="1957">
          <cell r="A1957" t="str">
            <v>RL0PARPGFTM21000</v>
          </cell>
          <cell r="B1957" t="str">
            <v>RL0</v>
          </cell>
          <cell r="C1957" t="str">
            <v>PARPGFTM</v>
          </cell>
          <cell r="D1957">
            <v>21000</v>
          </cell>
          <cell r="E1957" t="str">
            <v/>
          </cell>
          <cell r="F1957" t="str">
            <v>Reprog</v>
          </cell>
        </row>
        <row r="1958">
          <cell r="A1958" t="str">
            <v>RL0PAARCRPG-600000</v>
          </cell>
          <cell r="B1958" t="str">
            <v>RL0</v>
          </cell>
          <cell r="C1958" t="str">
            <v>PAARCRPG</v>
          </cell>
          <cell r="D1958">
            <v>-600000</v>
          </cell>
          <cell r="E1958" t="str">
            <v/>
          </cell>
          <cell r="F1958" t="str">
            <v>Reprog</v>
          </cell>
        </row>
        <row r="1959">
          <cell r="A1959" t="str">
            <v>RL0PACOLOCR-1537960</v>
          </cell>
          <cell r="B1959" t="str">
            <v>RL0</v>
          </cell>
          <cell r="C1959" t="str">
            <v>PACOLOCR</v>
          </cell>
          <cell r="D1959">
            <v>-1537960</v>
          </cell>
          <cell r="E1959" t="str">
            <v/>
          </cell>
          <cell r="F1959" t="str">
            <v>Reprog</v>
          </cell>
        </row>
        <row r="1960">
          <cell r="A1960" t="str">
            <v>RL0PAGRTOFF-82270</v>
          </cell>
          <cell r="B1960" t="str">
            <v>RL0</v>
          </cell>
          <cell r="C1960" t="str">
            <v>PAGRTOFF</v>
          </cell>
          <cell r="D1960">
            <v>-82270</v>
          </cell>
          <cell r="E1960" t="str">
            <v/>
          </cell>
          <cell r="F1960" t="str">
            <v>Reprog</v>
          </cell>
        </row>
        <row r="1961">
          <cell r="A1961" t="str">
            <v>RL0PAGRTOFF82270</v>
          </cell>
          <cell r="B1961" t="str">
            <v>RL0</v>
          </cell>
          <cell r="C1961" t="str">
            <v>PAGRTOFF</v>
          </cell>
          <cell r="D1961">
            <v>82270</v>
          </cell>
          <cell r="E1961" t="str">
            <v/>
          </cell>
          <cell r="F1961" t="str">
            <v>Reprog</v>
          </cell>
        </row>
        <row r="1962">
          <cell r="A1962" t="str">
            <v>RL0PABSU001-10000</v>
          </cell>
          <cell r="B1962" t="str">
            <v>RL0</v>
          </cell>
          <cell r="C1962" t="str">
            <v>PABSU001</v>
          </cell>
          <cell r="D1962">
            <v>-10000</v>
          </cell>
          <cell r="E1962" t="str">
            <v/>
          </cell>
          <cell r="F1962" t="str">
            <v>Reprog</v>
          </cell>
        </row>
        <row r="1963">
          <cell r="A1963" t="str">
            <v>RL0PABSU00110000</v>
          </cell>
          <cell r="B1963" t="str">
            <v>RL0</v>
          </cell>
          <cell r="C1963" t="str">
            <v>PABSU001</v>
          </cell>
          <cell r="D1963">
            <v>10000</v>
          </cell>
          <cell r="E1963" t="str">
            <v/>
          </cell>
          <cell r="F1963" t="str">
            <v>Reprog</v>
          </cell>
        </row>
        <row r="1964">
          <cell r="A1964" t="str">
            <v>RL0PALOCCIS49000</v>
          </cell>
          <cell r="B1964" t="str">
            <v>RL0</v>
          </cell>
          <cell r="C1964" t="str">
            <v>PALOCCIS</v>
          </cell>
          <cell r="D1964">
            <v>49000</v>
          </cell>
          <cell r="E1964" t="str">
            <v/>
          </cell>
          <cell r="F1964" t="str">
            <v>Reprog</v>
          </cell>
        </row>
        <row r="1965">
          <cell r="A1965" t="str">
            <v>RL0PALOCFND-32647</v>
          </cell>
          <cell r="B1965" t="str">
            <v>RL0</v>
          </cell>
          <cell r="C1965" t="str">
            <v>PALOCFND</v>
          </cell>
          <cell r="D1965">
            <v>-32647</v>
          </cell>
          <cell r="E1965" t="str">
            <v/>
          </cell>
          <cell r="F1965" t="str">
            <v>Reprog</v>
          </cell>
        </row>
        <row r="1966">
          <cell r="A1966" t="str">
            <v>RL0PALOCFND867600</v>
          </cell>
          <cell r="B1966" t="str">
            <v>RL0</v>
          </cell>
          <cell r="C1966" t="str">
            <v>PALOCFND</v>
          </cell>
          <cell r="D1966">
            <v>867600</v>
          </cell>
          <cell r="E1966" t="str">
            <v/>
          </cell>
          <cell r="F1966" t="str">
            <v>Reprog</v>
          </cell>
        </row>
        <row r="1967">
          <cell r="A1967" t="str">
            <v>RL0PALOCCIS-49000</v>
          </cell>
          <cell r="B1967" t="str">
            <v>RL0</v>
          </cell>
          <cell r="C1967" t="str">
            <v>PALOCCIS</v>
          </cell>
          <cell r="D1967">
            <v>-49000</v>
          </cell>
          <cell r="E1967" t="str">
            <v/>
          </cell>
          <cell r="F1967" t="str">
            <v>Reprog</v>
          </cell>
        </row>
        <row r="1968">
          <cell r="A1968" t="str">
            <v>RL0PALOCFND-834953</v>
          </cell>
          <cell r="B1968" t="str">
            <v>RL0</v>
          </cell>
          <cell r="C1968" t="str">
            <v>PALOCFND</v>
          </cell>
          <cell r="D1968">
            <v>-834953</v>
          </cell>
          <cell r="E1968" t="str">
            <v/>
          </cell>
          <cell r="F1968" t="str">
            <v>Reprog</v>
          </cell>
        </row>
        <row r="1969">
          <cell r="A1969" t="str">
            <v>RM0BA092007113366557.66</v>
          </cell>
          <cell r="B1969" t="str">
            <v>RM0</v>
          </cell>
          <cell r="C1969" t="str">
            <v>BA092007</v>
          </cell>
          <cell r="D1969">
            <v>113366557.66</v>
          </cell>
          <cell r="E1969" t="str">
            <v/>
          </cell>
          <cell r="F1969" t="str">
            <v>Original</v>
          </cell>
        </row>
        <row r="1970">
          <cell r="A1970" t="str">
            <v>RM0BA09200796613664.66</v>
          </cell>
          <cell r="B1970" t="str">
            <v>RM0</v>
          </cell>
          <cell r="C1970" t="str">
            <v>BA092007</v>
          </cell>
          <cell r="D1970">
            <v>96613664.66</v>
          </cell>
          <cell r="E1970" t="str">
            <v/>
          </cell>
          <cell r="F1970" t="str">
            <v>Original</v>
          </cell>
        </row>
        <row r="1971">
          <cell r="A1971" t="str">
            <v>RM0BA0920072268000</v>
          </cell>
          <cell r="B1971" t="str">
            <v>RM0</v>
          </cell>
          <cell r="C1971" t="str">
            <v>BA092007</v>
          </cell>
          <cell r="D1971">
            <v>2268000</v>
          </cell>
          <cell r="E1971" t="str">
            <v/>
          </cell>
          <cell r="F1971" t="str">
            <v>Original</v>
          </cell>
        </row>
        <row r="1972">
          <cell r="A1972" t="str">
            <v>RM0BA0920071540120</v>
          </cell>
          <cell r="B1972" t="str">
            <v>RM0</v>
          </cell>
          <cell r="C1972" t="str">
            <v>BA092007</v>
          </cell>
          <cell r="D1972">
            <v>1540120</v>
          </cell>
          <cell r="E1972" t="str">
            <v/>
          </cell>
          <cell r="F1972" t="str">
            <v>Original</v>
          </cell>
        </row>
        <row r="1973">
          <cell r="A1973" t="str">
            <v>RM0PA800007-3000000</v>
          </cell>
          <cell r="B1973" t="str">
            <v>RM0</v>
          </cell>
          <cell r="C1973" t="str">
            <v>PA800007</v>
          </cell>
          <cell r="D1973">
            <v>-3000000</v>
          </cell>
          <cell r="E1973" t="str">
            <v>17-83</v>
          </cell>
          <cell r="F1973" t="str">
            <v>Reprog C</v>
          </cell>
        </row>
        <row r="1974">
          <cell r="A1974" t="str">
            <v>RM0PA8000073000000</v>
          </cell>
          <cell r="B1974" t="str">
            <v>RM0</v>
          </cell>
          <cell r="C1974" t="str">
            <v>PA800007</v>
          </cell>
          <cell r="D1974">
            <v>3000000</v>
          </cell>
          <cell r="E1974" t="str">
            <v>17-83</v>
          </cell>
          <cell r="F1974" t="str">
            <v>Reprog C</v>
          </cell>
        </row>
        <row r="1975">
          <cell r="A1975" t="str">
            <v>RM0PA800027250000</v>
          </cell>
          <cell r="B1975" t="str">
            <v>RM0</v>
          </cell>
          <cell r="C1975" t="str">
            <v>PA800027</v>
          </cell>
          <cell r="D1975">
            <v>250000</v>
          </cell>
          <cell r="E1975" t="str">
            <v/>
          </cell>
          <cell r="F1975" t="str">
            <v>Reprog</v>
          </cell>
        </row>
        <row r="1976">
          <cell r="A1976" t="str">
            <v>RM0PA800027-250000</v>
          </cell>
          <cell r="B1976" t="str">
            <v>RM0</v>
          </cell>
          <cell r="C1976" t="str">
            <v>PA800027</v>
          </cell>
          <cell r="D1976">
            <v>-250000</v>
          </cell>
          <cell r="E1976" t="str">
            <v/>
          </cell>
          <cell r="F1976" t="str">
            <v>Reprog</v>
          </cell>
        </row>
        <row r="1977">
          <cell r="A1977" t="str">
            <v>RM0PA800039650000</v>
          </cell>
          <cell r="B1977" t="str">
            <v>RM0</v>
          </cell>
          <cell r="C1977" t="str">
            <v>PA800039</v>
          </cell>
          <cell r="D1977">
            <v>650000</v>
          </cell>
          <cell r="E1977" t="str">
            <v/>
          </cell>
          <cell r="F1977" t="str">
            <v>Reprog</v>
          </cell>
        </row>
        <row r="1978">
          <cell r="A1978" t="str">
            <v>RM0PA800039-650000</v>
          </cell>
          <cell r="B1978" t="str">
            <v>RM0</v>
          </cell>
          <cell r="C1978" t="str">
            <v>PA800039</v>
          </cell>
          <cell r="D1978">
            <v>-650000</v>
          </cell>
          <cell r="E1978" t="str">
            <v/>
          </cell>
          <cell r="F1978" t="str">
            <v>Reprog</v>
          </cell>
        </row>
        <row r="1979">
          <cell r="A1979" t="str">
            <v>RM0PA8000281400000</v>
          </cell>
          <cell r="B1979" t="str">
            <v>RM0</v>
          </cell>
          <cell r="C1979" t="str">
            <v>PA800028</v>
          </cell>
          <cell r="D1979">
            <v>1400000</v>
          </cell>
          <cell r="E1979" t="str">
            <v>17-116</v>
          </cell>
          <cell r="F1979" t="str">
            <v>Reprog C</v>
          </cell>
        </row>
        <row r="1980">
          <cell r="A1980" t="str">
            <v>RM0PA8000282237186</v>
          </cell>
          <cell r="B1980" t="str">
            <v>RM0</v>
          </cell>
          <cell r="C1980" t="str">
            <v>PA800028</v>
          </cell>
          <cell r="D1980">
            <v>2237186</v>
          </cell>
          <cell r="E1980" t="str">
            <v>17-116</v>
          </cell>
          <cell r="F1980" t="str">
            <v>Reprog C</v>
          </cell>
        </row>
        <row r="1981">
          <cell r="A1981" t="str">
            <v>RM0PA800028-3637186</v>
          </cell>
          <cell r="B1981" t="str">
            <v>RM0</v>
          </cell>
          <cell r="C1981" t="str">
            <v>PA800028</v>
          </cell>
          <cell r="D1981">
            <v>-3637186</v>
          </cell>
          <cell r="E1981" t="str">
            <v>17-116</v>
          </cell>
          <cell r="F1981" t="str">
            <v>Reprog C</v>
          </cell>
        </row>
        <row r="1982">
          <cell r="A1982" t="str">
            <v>RM0PA800032350000</v>
          </cell>
          <cell r="B1982" t="str">
            <v>RM0</v>
          </cell>
          <cell r="C1982" t="str">
            <v>PA800032</v>
          </cell>
          <cell r="D1982">
            <v>350000</v>
          </cell>
          <cell r="E1982" t="str">
            <v/>
          </cell>
          <cell r="F1982" t="str">
            <v>Reprog</v>
          </cell>
        </row>
        <row r="1983">
          <cell r="A1983" t="str">
            <v>RM0PA800032-750000</v>
          </cell>
          <cell r="B1983" t="str">
            <v>RM0</v>
          </cell>
          <cell r="C1983" t="str">
            <v>PA800032</v>
          </cell>
          <cell r="D1983">
            <v>-750000</v>
          </cell>
          <cell r="E1983" t="str">
            <v/>
          </cell>
          <cell r="F1983" t="str">
            <v>Reprog</v>
          </cell>
        </row>
        <row r="1984">
          <cell r="A1984" t="str">
            <v>RM0PA800032600000</v>
          </cell>
          <cell r="B1984" t="str">
            <v>RM0</v>
          </cell>
          <cell r="C1984" t="str">
            <v>PA800032</v>
          </cell>
          <cell r="D1984">
            <v>600000</v>
          </cell>
          <cell r="E1984" t="str">
            <v/>
          </cell>
          <cell r="F1984" t="str">
            <v>Reprog</v>
          </cell>
        </row>
        <row r="1985">
          <cell r="A1985" t="str">
            <v>RM0PA800032-200000</v>
          </cell>
          <cell r="B1985" t="str">
            <v>RM0</v>
          </cell>
          <cell r="C1985" t="str">
            <v>PA800032</v>
          </cell>
          <cell r="D1985">
            <v>-200000</v>
          </cell>
          <cell r="E1985" t="str">
            <v/>
          </cell>
          <cell r="F1985" t="str">
            <v>Reprog</v>
          </cell>
        </row>
        <row r="1986">
          <cell r="A1986" t="str">
            <v>RP0BA0920072662041.38</v>
          </cell>
          <cell r="B1986" t="str">
            <v>RP0</v>
          </cell>
          <cell r="C1986" t="str">
            <v>BA092007</v>
          </cell>
          <cell r="D1986">
            <v>2662041.38</v>
          </cell>
          <cell r="E1986" t="str">
            <v/>
          </cell>
          <cell r="F1986" t="str">
            <v>Original</v>
          </cell>
        </row>
        <row r="1987">
          <cell r="A1987" t="str">
            <v>RP0BA092007309612</v>
          </cell>
          <cell r="B1987" t="str">
            <v>RP0</v>
          </cell>
          <cell r="C1987" t="str">
            <v>BA092007</v>
          </cell>
          <cell r="D1987">
            <v>309612</v>
          </cell>
          <cell r="E1987" t="str">
            <v/>
          </cell>
          <cell r="F1987" t="str">
            <v>Original</v>
          </cell>
        </row>
        <row r="1988">
          <cell r="A1988" t="str">
            <v>RP0BA09200724500</v>
          </cell>
          <cell r="B1988" t="str">
            <v>RP0</v>
          </cell>
          <cell r="C1988" t="str">
            <v>BA092007</v>
          </cell>
          <cell r="D1988">
            <v>24500</v>
          </cell>
          <cell r="E1988" t="str">
            <v/>
          </cell>
          <cell r="F1988" t="str">
            <v>Original</v>
          </cell>
        </row>
        <row r="1989">
          <cell r="A1989" t="str">
            <v>RP0PARP0008-8792</v>
          </cell>
          <cell r="B1989" t="str">
            <v>RP0</v>
          </cell>
          <cell r="C1989" t="str">
            <v>PARP0008</v>
          </cell>
          <cell r="D1989">
            <v>-8792</v>
          </cell>
          <cell r="E1989" t="str">
            <v/>
          </cell>
          <cell r="F1989" t="str">
            <v>Reprog</v>
          </cell>
        </row>
        <row r="1990">
          <cell r="A1990" t="str">
            <v>RP0PARP00088792</v>
          </cell>
          <cell r="B1990" t="str">
            <v>RP0</v>
          </cell>
          <cell r="C1990" t="str">
            <v>PARP0008</v>
          </cell>
          <cell r="D1990">
            <v>8792</v>
          </cell>
          <cell r="E1990" t="str">
            <v/>
          </cell>
          <cell r="F1990" t="str">
            <v>Reprog</v>
          </cell>
        </row>
        <row r="1991">
          <cell r="A1991" t="str">
            <v>RP0PARRP00814500</v>
          </cell>
          <cell r="B1991" t="str">
            <v>RP0</v>
          </cell>
          <cell r="C1991" t="str">
            <v>PARRP008</v>
          </cell>
          <cell r="D1991">
            <v>14500</v>
          </cell>
          <cell r="E1991" t="str">
            <v/>
          </cell>
          <cell r="F1991" t="str">
            <v>Reprog</v>
          </cell>
        </row>
        <row r="1992">
          <cell r="A1992" t="str">
            <v>RP0PARRP008-14500</v>
          </cell>
          <cell r="B1992" t="str">
            <v>RP0</v>
          </cell>
          <cell r="C1992" t="str">
            <v>PARRP008</v>
          </cell>
          <cell r="D1992">
            <v>-14500</v>
          </cell>
          <cell r="E1992" t="str">
            <v/>
          </cell>
          <cell r="F1992" t="str">
            <v>Reprog</v>
          </cell>
        </row>
        <row r="1993">
          <cell r="A1993" t="str">
            <v>RS0BA092007200804.12</v>
          </cell>
          <cell r="B1993" t="str">
            <v>RS0</v>
          </cell>
          <cell r="C1993" t="str">
            <v>BA092007</v>
          </cell>
          <cell r="D1993">
            <v>200804.12</v>
          </cell>
          <cell r="E1993" t="str">
            <v/>
          </cell>
          <cell r="F1993" t="str">
            <v>Original</v>
          </cell>
        </row>
        <row r="1994">
          <cell r="A1994" t="str">
            <v>RS0BA09200773195.71</v>
          </cell>
          <cell r="B1994" t="str">
            <v>RS0</v>
          </cell>
          <cell r="C1994" t="str">
            <v>BA092007</v>
          </cell>
          <cell r="D1994">
            <v>73195.71</v>
          </cell>
          <cell r="E1994" t="str">
            <v/>
          </cell>
          <cell r="F1994" t="str">
            <v>Original</v>
          </cell>
        </row>
        <row r="1995">
          <cell r="A1995" t="str">
            <v>RS0BA0920075000</v>
          </cell>
          <cell r="B1995" t="str">
            <v>RS0</v>
          </cell>
          <cell r="C1995" t="str">
            <v>BA092007</v>
          </cell>
          <cell r="D1995">
            <v>5000</v>
          </cell>
          <cell r="E1995" t="str">
            <v/>
          </cell>
          <cell r="F1995" t="str">
            <v>Original</v>
          </cell>
        </row>
        <row r="1996">
          <cell r="A1996" t="str">
            <v>RS0BJUP2RS06955</v>
          </cell>
          <cell r="B1996" t="str">
            <v>RS0</v>
          </cell>
          <cell r="C1996" t="str">
            <v>BJUP2RS0</v>
          </cell>
          <cell r="D1996">
            <v>6955</v>
          </cell>
          <cell r="E1996" t="str">
            <v/>
          </cell>
          <cell r="F1996" t="str">
            <v>WI Allocation</v>
          </cell>
        </row>
        <row r="1997">
          <cell r="A1997" t="str">
            <v>RS0PARS0OAG14000</v>
          </cell>
          <cell r="B1997" t="str">
            <v>RS0</v>
          </cell>
          <cell r="C1997" t="str">
            <v>PARS0OAG</v>
          </cell>
          <cell r="D1997">
            <v>14000</v>
          </cell>
          <cell r="E1997" t="str">
            <v>17-170</v>
          </cell>
          <cell r="F1997" t="str">
            <v>Reprog C</v>
          </cell>
        </row>
        <row r="1998">
          <cell r="A1998" t="str">
            <v>RS0PARS0OAG46000</v>
          </cell>
          <cell r="B1998" t="str">
            <v>RS0</v>
          </cell>
          <cell r="C1998" t="str">
            <v>PARS0OAG</v>
          </cell>
          <cell r="D1998">
            <v>46000</v>
          </cell>
          <cell r="E1998" t="str">
            <v>17-170</v>
          </cell>
          <cell r="F1998" t="str">
            <v>Reprog C</v>
          </cell>
        </row>
        <row r="1999">
          <cell r="A1999" t="str">
            <v>RS0PALSA0047080.16</v>
          </cell>
          <cell r="B1999" t="str">
            <v>RS0</v>
          </cell>
          <cell r="C1999" t="str">
            <v>PALSA004</v>
          </cell>
          <cell r="D1999">
            <v>7080.16</v>
          </cell>
          <cell r="E1999" t="str">
            <v/>
          </cell>
          <cell r="F1999" t="str">
            <v>Reprog</v>
          </cell>
        </row>
        <row r="2000">
          <cell r="A2000" t="str">
            <v>RS0PALSA004-7080.16</v>
          </cell>
          <cell r="B2000" t="str">
            <v>RS0</v>
          </cell>
          <cell r="C2000" t="str">
            <v>PALSA004</v>
          </cell>
          <cell r="D2000">
            <v>-7080.16</v>
          </cell>
          <cell r="E2000" t="str">
            <v/>
          </cell>
          <cell r="F2000" t="str">
            <v>Reprog</v>
          </cell>
        </row>
        <row r="2001">
          <cell r="A2001" t="str">
            <v>SC0BA0920074041418</v>
          </cell>
          <cell r="B2001" t="str">
            <v>SC0</v>
          </cell>
          <cell r="C2001" t="str">
            <v>BA092007</v>
          </cell>
          <cell r="D2001">
            <v>4041418</v>
          </cell>
          <cell r="E2001" t="str">
            <v/>
          </cell>
          <cell r="F2001" t="str">
            <v>Original</v>
          </cell>
        </row>
        <row r="2002">
          <cell r="A2002" t="str">
            <v>SC0BA09200754084188</v>
          </cell>
          <cell r="B2002" t="str">
            <v>SC0</v>
          </cell>
          <cell r="C2002" t="str">
            <v>BA092007</v>
          </cell>
          <cell r="D2002">
            <v>54084188</v>
          </cell>
          <cell r="E2002" t="str">
            <v/>
          </cell>
          <cell r="F2002" t="str">
            <v>Original</v>
          </cell>
        </row>
        <row r="2003">
          <cell r="A2003" t="str">
            <v>SC0BA092007402923</v>
          </cell>
          <cell r="B2003" t="str">
            <v>SC0</v>
          </cell>
          <cell r="C2003" t="str">
            <v>BA092007</v>
          </cell>
          <cell r="D2003">
            <v>402923</v>
          </cell>
          <cell r="E2003" t="str">
            <v/>
          </cell>
          <cell r="F2003" t="str">
            <v>Original</v>
          </cell>
        </row>
        <row r="2004">
          <cell r="A2004" t="str">
            <v>SM0BA0920076435333</v>
          </cell>
          <cell r="B2004" t="str">
            <v>SM0</v>
          </cell>
          <cell r="C2004" t="str">
            <v>BA092007</v>
          </cell>
          <cell r="D2004">
            <v>6435333</v>
          </cell>
          <cell r="E2004" t="str">
            <v/>
          </cell>
          <cell r="F2004" t="str">
            <v>Original</v>
          </cell>
        </row>
        <row r="2005">
          <cell r="A2005" t="str">
            <v>SM0BJRP7155-700000</v>
          </cell>
          <cell r="B2005" t="str">
            <v>SM0</v>
          </cell>
          <cell r="C2005" t="str">
            <v>BJRP7155</v>
          </cell>
          <cell r="D2005">
            <v>-700000</v>
          </cell>
          <cell r="E2005" t="str">
            <v>17-155</v>
          </cell>
          <cell r="F2005" t="str">
            <v>Reprog C</v>
          </cell>
        </row>
        <row r="2006">
          <cell r="A2006" t="str">
            <v>SM0BJRE7158-600000</v>
          </cell>
          <cell r="B2006" t="str">
            <v>SM0</v>
          </cell>
          <cell r="C2006" t="str">
            <v>BJRE7158</v>
          </cell>
          <cell r="D2006">
            <v>-600000</v>
          </cell>
          <cell r="E2006" t="str">
            <v>17-158</v>
          </cell>
          <cell r="F2006" t="str">
            <v>Reprog C</v>
          </cell>
        </row>
        <row r="2007">
          <cell r="A2007" t="str">
            <v>SM0BJRE7159-400000</v>
          </cell>
          <cell r="B2007" t="str">
            <v>SM0</v>
          </cell>
          <cell r="C2007" t="str">
            <v>BJRE7159</v>
          </cell>
          <cell r="D2007">
            <v>-400000</v>
          </cell>
          <cell r="E2007" t="str">
            <v>17-159</v>
          </cell>
          <cell r="F2007" t="str">
            <v>Reprog C</v>
          </cell>
        </row>
        <row r="2008">
          <cell r="A2008" t="str">
            <v>SR0BA092007689108.06</v>
          </cell>
          <cell r="B2008" t="str">
            <v>SR0</v>
          </cell>
          <cell r="C2008" t="str">
            <v>BA092007</v>
          </cell>
          <cell r="D2008">
            <v>689108.06</v>
          </cell>
          <cell r="E2008" t="str">
            <v/>
          </cell>
          <cell r="F2008" t="str">
            <v>Original</v>
          </cell>
        </row>
        <row r="2009">
          <cell r="A2009" t="str">
            <v>SR0BA092007272268.09</v>
          </cell>
          <cell r="B2009" t="str">
            <v>SR0</v>
          </cell>
          <cell r="C2009" t="str">
            <v>BA092007</v>
          </cell>
          <cell r="D2009">
            <v>272268.09</v>
          </cell>
          <cell r="E2009" t="str">
            <v/>
          </cell>
          <cell r="F2009" t="str">
            <v>Original</v>
          </cell>
        </row>
        <row r="2010">
          <cell r="A2010" t="str">
            <v>SR0BA0920075750251.32</v>
          </cell>
          <cell r="B2010" t="str">
            <v>SR0</v>
          </cell>
          <cell r="C2010" t="str">
            <v>BA092007</v>
          </cell>
          <cell r="D2010">
            <v>5750251.32</v>
          </cell>
          <cell r="E2010" t="str">
            <v/>
          </cell>
          <cell r="F2010" t="str">
            <v>Original</v>
          </cell>
        </row>
        <row r="2011">
          <cell r="A2011" t="str">
            <v>SR0BA0920072227740.32</v>
          </cell>
          <cell r="B2011" t="str">
            <v>SR0</v>
          </cell>
          <cell r="C2011" t="str">
            <v>BA092007</v>
          </cell>
          <cell r="D2011">
            <v>2227740.32</v>
          </cell>
          <cell r="E2011" t="str">
            <v/>
          </cell>
          <cell r="F2011" t="str">
            <v>Original</v>
          </cell>
        </row>
        <row r="2012">
          <cell r="A2012" t="str">
            <v>SR0BA0920072393664.96</v>
          </cell>
          <cell r="B2012" t="str">
            <v>SR0</v>
          </cell>
          <cell r="C2012" t="str">
            <v>BA092007</v>
          </cell>
          <cell r="D2012">
            <v>2393664.96</v>
          </cell>
          <cell r="E2012" t="str">
            <v/>
          </cell>
          <cell r="F2012" t="str">
            <v>Original</v>
          </cell>
        </row>
        <row r="2013">
          <cell r="A2013" t="str">
            <v>SR0BA092007988371.67</v>
          </cell>
          <cell r="B2013" t="str">
            <v>SR0</v>
          </cell>
          <cell r="C2013" t="str">
            <v>BA092007</v>
          </cell>
          <cell r="D2013">
            <v>988371.67</v>
          </cell>
          <cell r="E2013" t="str">
            <v/>
          </cell>
          <cell r="F2013" t="str">
            <v>Original</v>
          </cell>
        </row>
        <row r="2014">
          <cell r="A2014" t="str">
            <v>SR0BA0920071945140.37</v>
          </cell>
          <cell r="B2014" t="str">
            <v>SR0</v>
          </cell>
          <cell r="C2014" t="str">
            <v>BA092007</v>
          </cell>
          <cell r="D2014">
            <v>1945140.37</v>
          </cell>
          <cell r="E2014" t="str">
            <v/>
          </cell>
          <cell r="F2014" t="str">
            <v>Original</v>
          </cell>
        </row>
        <row r="2015">
          <cell r="A2015" t="str">
            <v>SR0BA092007678270.99</v>
          </cell>
          <cell r="B2015" t="str">
            <v>SR0</v>
          </cell>
          <cell r="C2015" t="str">
            <v>BA092007</v>
          </cell>
          <cell r="D2015">
            <v>678270.99</v>
          </cell>
          <cell r="E2015" t="str">
            <v/>
          </cell>
          <cell r="F2015" t="str">
            <v>Original</v>
          </cell>
        </row>
        <row r="2016">
          <cell r="A2016" t="str">
            <v>SR0BA0920071938908.88</v>
          </cell>
          <cell r="B2016" t="str">
            <v>SR0</v>
          </cell>
          <cell r="C2016" t="str">
            <v>BA092007</v>
          </cell>
          <cell r="D2016">
            <v>1938908.88</v>
          </cell>
          <cell r="E2016" t="str">
            <v/>
          </cell>
          <cell r="F2016" t="str">
            <v>Original</v>
          </cell>
        </row>
        <row r="2017">
          <cell r="A2017" t="str">
            <v>SR0BA092007859969.98</v>
          </cell>
          <cell r="B2017" t="str">
            <v>SR0</v>
          </cell>
          <cell r="C2017" t="str">
            <v>BA092007</v>
          </cell>
          <cell r="D2017">
            <v>859969.98</v>
          </cell>
          <cell r="E2017" t="str">
            <v/>
          </cell>
          <cell r="F2017" t="str">
            <v>Original</v>
          </cell>
        </row>
        <row r="2018">
          <cell r="A2018" t="str">
            <v>SV0BA0920070.01</v>
          </cell>
          <cell r="B2018" t="str">
            <v>SV0</v>
          </cell>
          <cell r="C2018" t="str">
            <v>BA092007</v>
          </cell>
          <cell r="D2018">
            <v>0.01</v>
          </cell>
          <cell r="E2018" t="str">
            <v/>
          </cell>
          <cell r="F2018" t="str">
            <v>Original</v>
          </cell>
        </row>
        <row r="2019">
          <cell r="A2019" t="str">
            <v>TC0BA092007973808.17</v>
          </cell>
          <cell r="B2019" t="str">
            <v>TC0</v>
          </cell>
          <cell r="C2019" t="str">
            <v>BA092007</v>
          </cell>
          <cell r="D2019">
            <v>973808.17</v>
          </cell>
          <cell r="E2019" t="str">
            <v/>
          </cell>
          <cell r="F2019" t="str">
            <v>Original</v>
          </cell>
        </row>
        <row r="2020">
          <cell r="A2020" t="str">
            <v>TC0BA092007550611.62</v>
          </cell>
          <cell r="B2020" t="str">
            <v>TC0</v>
          </cell>
          <cell r="C2020" t="str">
            <v>BA092007</v>
          </cell>
          <cell r="D2020">
            <v>550611.62</v>
          </cell>
          <cell r="E2020" t="str">
            <v/>
          </cell>
          <cell r="F2020" t="str">
            <v>Original</v>
          </cell>
        </row>
        <row r="2021">
          <cell r="A2021" t="str">
            <v>TC0BA09200740000</v>
          </cell>
          <cell r="B2021" t="str">
            <v>TC0</v>
          </cell>
          <cell r="C2021" t="str">
            <v>BA092007</v>
          </cell>
          <cell r="D2021">
            <v>40000</v>
          </cell>
          <cell r="E2021" t="str">
            <v/>
          </cell>
          <cell r="F2021" t="str">
            <v>Original</v>
          </cell>
        </row>
        <row r="2022">
          <cell r="A2022" t="str">
            <v>TC0BA092007266744.64</v>
          </cell>
          <cell r="B2022" t="str">
            <v>TC0</v>
          </cell>
          <cell r="C2022" t="str">
            <v>BA092007</v>
          </cell>
          <cell r="D2022">
            <v>266744.64</v>
          </cell>
          <cell r="E2022" t="str">
            <v/>
          </cell>
          <cell r="F2022" t="str">
            <v>Original</v>
          </cell>
        </row>
        <row r="2023">
          <cell r="A2023" t="str">
            <v>TC0BA092007302990</v>
          </cell>
          <cell r="B2023" t="str">
            <v>TC0</v>
          </cell>
          <cell r="C2023" t="str">
            <v>BA092007</v>
          </cell>
          <cell r="D2023">
            <v>302990</v>
          </cell>
          <cell r="E2023" t="str">
            <v/>
          </cell>
          <cell r="F2023" t="str">
            <v>Original</v>
          </cell>
        </row>
        <row r="2024">
          <cell r="A2024" t="str">
            <v>TC0BA09200750000</v>
          </cell>
          <cell r="B2024" t="str">
            <v>TC0</v>
          </cell>
          <cell r="C2024" t="str">
            <v>BA092007</v>
          </cell>
          <cell r="D2024">
            <v>50000</v>
          </cell>
          <cell r="E2024" t="str">
            <v/>
          </cell>
          <cell r="F2024" t="str">
            <v>Original</v>
          </cell>
        </row>
        <row r="2025">
          <cell r="A2025" t="str">
            <v>TK0BA092007388456.09</v>
          </cell>
          <cell r="B2025" t="str">
            <v>TK0</v>
          </cell>
          <cell r="C2025" t="str">
            <v>BA092007</v>
          </cell>
          <cell r="D2025">
            <v>388456.09</v>
          </cell>
          <cell r="E2025" t="str">
            <v/>
          </cell>
          <cell r="F2025" t="str">
            <v>Original</v>
          </cell>
        </row>
        <row r="2026">
          <cell r="A2026" t="str">
            <v>TK0BA092007262251.28</v>
          </cell>
          <cell r="B2026" t="str">
            <v>TK0</v>
          </cell>
          <cell r="C2026" t="str">
            <v>BA092007</v>
          </cell>
          <cell r="D2026">
            <v>262251.28</v>
          </cell>
          <cell r="E2026" t="str">
            <v/>
          </cell>
          <cell r="F2026" t="str">
            <v>Original</v>
          </cell>
        </row>
        <row r="2027">
          <cell r="A2027" t="str">
            <v>TK0BA0920071949</v>
          </cell>
          <cell r="B2027" t="str">
            <v>TK0</v>
          </cell>
          <cell r="C2027" t="str">
            <v>BA092007</v>
          </cell>
          <cell r="D2027">
            <v>1949</v>
          </cell>
          <cell r="E2027" t="str">
            <v/>
          </cell>
          <cell r="F2027" t="str">
            <v>Original</v>
          </cell>
        </row>
        <row r="2028">
          <cell r="A2028" t="str">
            <v>TK0BJA173681600000</v>
          </cell>
          <cell r="B2028" t="str">
            <v>TK0</v>
          </cell>
          <cell r="C2028" t="str">
            <v>BJA17368</v>
          </cell>
          <cell r="D2028">
            <v>1600000</v>
          </cell>
          <cell r="E2028" t="str">
            <v/>
          </cell>
          <cell r="F2028" t="str">
            <v>DC Act 17-368 / Bill 17-719</v>
          </cell>
        </row>
        <row r="2029">
          <cell r="A2029" t="str">
            <v>TK0BJUP2TK085961</v>
          </cell>
          <cell r="B2029" t="str">
            <v>TK0</v>
          </cell>
          <cell r="C2029" t="str">
            <v>BJUP2TK0</v>
          </cell>
          <cell r="D2029">
            <v>85961</v>
          </cell>
          <cell r="E2029" t="str">
            <v/>
          </cell>
          <cell r="F2029" t="str">
            <v>WI Allocation</v>
          </cell>
        </row>
        <row r="2030">
          <cell r="A2030" t="str">
            <v>TK0BJFILMRV-1416393.74</v>
          </cell>
          <cell r="B2030" t="str">
            <v>TK0</v>
          </cell>
          <cell r="C2030" t="str">
            <v>BJFILMRV</v>
          </cell>
          <cell r="D2030">
            <v>-1416393.74</v>
          </cell>
          <cell r="E2030" t="str">
            <v/>
          </cell>
          <cell r="F2030" t="str">
            <v>Carry Fwd to Future Years</v>
          </cell>
        </row>
        <row r="2031">
          <cell r="A2031" t="str">
            <v>TO0BA09200733045958.66</v>
          </cell>
          <cell r="B2031" t="str">
            <v>TO0</v>
          </cell>
          <cell r="C2031" t="str">
            <v>BA092007</v>
          </cell>
          <cell r="D2031">
            <v>33045958.66</v>
          </cell>
          <cell r="E2031" t="str">
            <v/>
          </cell>
          <cell r="F2031" t="str">
            <v>Original</v>
          </cell>
        </row>
        <row r="2032">
          <cell r="A2032" t="str">
            <v>TO0BA09200728820734.24</v>
          </cell>
          <cell r="B2032" t="str">
            <v>TO0</v>
          </cell>
          <cell r="C2032" t="str">
            <v>BA092007</v>
          </cell>
          <cell r="D2032">
            <v>28820734.24</v>
          </cell>
          <cell r="E2032" t="str">
            <v/>
          </cell>
          <cell r="F2032" t="str">
            <v>Original</v>
          </cell>
        </row>
        <row r="2033">
          <cell r="A2033" t="str">
            <v>TO0BAFIXTO0-100000</v>
          </cell>
          <cell r="B2033" t="str">
            <v>TO0</v>
          </cell>
          <cell r="C2033" t="str">
            <v>BAFIXTO0</v>
          </cell>
          <cell r="D2033">
            <v>-100000</v>
          </cell>
          <cell r="E2033" t="str">
            <v/>
          </cell>
          <cell r="F2033" t="str">
            <v>Original</v>
          </cell>
        </row>
        <row r="2034">
          <cell r="A2034" t="str">
            <v>TO0BAFIXTO0100000</v>
          </cell>
          <cell r="B2034" t="str">
            <v>TO0</v>
          </cell>
          <cell r="C2034" t="str">
            <v>BAFIXTO0</v>
          </cell>
          <cell r="D2034">
            <v>100000</v>
          </cell>
          <cell r="E2034" t="str">
            <v/>
          </cell>
          <cell r="F2034" t="str">
            <v>Original</v>
          </cell>
        </row>
        <row r="2035">
          <cell r="A2035" t="str">
            <v>TO0BJSUPL021700000</v>
          </cell>
          <cell r="B2035" t="str">
            <v>TO0</v>
          </cell>
          <cell r="C2035" t="str">
            <v>BJSUPL02</v>
          </cell>
          <cell r="D2035">
            <v>1700000</v>
          </cell>
          <cell r="E2035" t="str">
            <v/>
          </cell>
          <cell r="F2035" t="str">
            <v>Suppl Approp Bill 17-446</v>
          </cell>
        </row>
        <row r="2036">
          <cell r="A2036" t="str">
            <v>TO0BJSUPL13-1700000</v>
          </cell>
          <cell r="B2036" t="str">
            <v>TO0</v>
          </cell>
          <cell r="C2036" t="str">
            <v>BJSUPL13</v>
          </cell>
          <cell r="D2036">
            <v>-1700000</v>
          </cell>
          <cell r="E2036" t="str">
            <v/>
          </cell>
          <cell r="F2036" t="str">
            <v>Suppl Approp Bill 17-446</v>
          </cell>
        </row>
        <row r="2037">
          <cell r="A2037" t="str">
            <v>TO0BJSUPL221700000</v>
          </cell>
          <cell r="B2037" t="str">
            <v>TO0</v>
          </cell>
          <cell r="C2037" t="str">
            <v>BJSUPL22</v>
          </cell>
          <cell r="D2037">
            <v>1700000</v>
          </cell>
          <cell r="E2037" t="str">
            <v/>
          </cell>
          <cell r="F2037" t="str">
            <v>Suppl Approp Bill 17-446</v>
          </cell>
        </row>
        <row r="2038">
          <cell r="A2038" t="str">
            <v>TO0BJUP2TO01024495</v>
          </cell>
          <cell r="B2038" t="str">
            <v>TO0</v>
          </cell>
          <cell r="C2038" t="str">
            <v>BJUP2TO0</v>
          </cell>
          <cell r="D2038">
            <v>1024495</v>
          </cell>
          <cell r="E2038" t="str">
            <v/>
          </cell>
          <cell r="F2038" t="str">
            <v>WI Allocation</v>
          </cell>
        </row>
        <row r="2039">
          <cell r="A2039" t="str">
            <v>TO0PAREPRO1-2408301.95</v>
          </cell>
          <cell r="B2039" t="str">
            <v>TO0</v>
          </cell>
          <cell r="C2039" t="str">
            <v>PAREPRO1</v>
          </cell>
          <cell r="D2039">
            <v>-2408301.95</v>
          </cell>
          <cell r="E2039" t="str">
            <v>17-91</v>
          </cell>
          <cell r="F2039" t="str">
            <v>Reprog C</v>
          </cell>
        </row>
        <row r="2040">
          <cell r="A2040" t="str">
            <v>TO0PAREPRO11969468</v>
          </cell>
          <cell r="B2040" t="str">
            <v>TO0</v>
          </cell>
          <cell r="C2040" t="str">
            <v>PAREPRO1</v>
          </cell>
          <cell r="D2040">
            <v>1969468</v>
          </cell>
          <cell r="E2040" t="str">
            <v>17-91</v>
          </cell>
          <cell r="F2040" t="str">
            <v>Reprog C</v>
          </cell>
        </row>
        <row r="2041">
          <cell r="A2041" t="str">
            <v>TO0PAREPRO1-227184</v>
          </cell>
          <cell r="B2041" t="str">
            <v>TO0</v>
          </cell>
          <cell r="C2041" t="str">
            <v>PAREPRO1</v>
          </cell>
          <cell r="D2041">
            <v>-227184</v>
          </cell>
          <cell r="E2041" t="str">
            <v>17-91</v>
          </cell>
          <cell r="F2041" t="str">
            <v>Reprog C</v>
          </cell>
        </row>
        <row r="2042">
          <cell r="A2042" t="str">
            <v>TO0PAREPRO18882824</v>
          </cell>
          <cell r="B2042" t="str">
            <v>TO0</v>
          </cell>
          <cell r="C2042" t="str">
            <v>PAREPRO1</v>
          </cell>
          <cell r="D2042">
            <v>8882824</v>
          </cell>
          <cell r="E2042" t="str">
            <v>17-91</v>
          </cell>
          <cell r="F2042" t="str">
            <v>Reprog C</v>
          </cell>
        </row>
        <row r="2043">
          <cell r="A2043" t="str">
            <v>TO0PAREPRO1-7750570.43</v>
          </cell>
          <cell r="B2043" t="str">
            <v>TO0</v>
          </cell>
          <cell r="C2043" t="str">
            <v>PAREPRO1</v>
          </cell>
          <cell r="D2043">
            <v>-7750570.43</v>
          </cell>
          <cell r="E2043" t="str">
            <v>17-91</v>
          </cell>
          <cell r="F2043" t="str">
            <v>Reprog C</v>
          </cell>
        </row>
        <row r="2044">
          <cell r="A2044" t="str">
            <v>TO0PAREPRO1-466235.62</v>
          </cell>
          <cell r="B2044" t="str">
            <v>TO0</v>
          </cell>
          <cell r="C2044" t="str">
            <v>PAREPRO1</v>
          </cell>
          <cell r="D2044">
            <v>-466235.62</v>
          </cell>
          <cell r="E2044" t="str">
            <v>17-91</v>
          </cell>
          <cell r="F2044" t="str">
            <v>Reprog C</v>
          </cell>
        </row>
        <row r="2045">
          <cell r="A2045" t="str">
            <v>TX0BA09200716200000</v>
          </cell>
          <cell r="B2045" t="str">
            <v>TX0</v>
          </cell>
          <cell r="C2045" t="str">
            <v>BA092007</v>
          </cell>
          <cell r="D2045">
            <v>16200000</v>
          </cell>
          <cell r="E2045" t="str">
            <v/>
          </cell>
          <cell r="F2045" t="str">
            <v>Original</v>
          </cell>
        </row>
        <row r="2046">
          <cell r="A2046" t="str">
            <v>UC0BA09200722304633.4</v>
          </cell>
          <cell r="B2046" t="str">
            <v>UC0</v>
          </cell>
          <cell r="C2046" t="str">
            <v>BA092007</v>
          </cell>
          <cell r="D2046">
            <v>22304633.4</v>
          </cell>
          <cell r="E2046" t="str">
            <v/>
          </cell>
          <cell r="F2046" t="str">
            <v>Original</v>
          </cell>
        </row>
        <row r="2047">
          <cell r="A2047" t="str">
            <v>UC0BA0920076244536.27</v>
          </cell>
          <cell r="B2047" t="str">
            <v>UC0</v>
          </cell>
          <cell r="C2047" t="str">
            <v>BA092007</v>
          </cell>
          <cell r="D2047">
            <v>6244536.27</v>
          </cell>
          <cell r="E2047" t="str">
            <v/>
          </cell>
          <cell r="F2047" t="str">
            <v>Original</v>
          </cell>
        </row>
        <row r="2048">
          <cell r="A2048" t="str">
            <v>UC0BA0920073484228.27</v>
          </cell>
          <cell r="B2048" t="str">
            <v>UC0</v>
          </cell>
          <cell r="C2048" t="str">
            <v>BA092007</v>
          </cell>
          <cell r="D2048">
            <v>3484228.27</v>
          </cell>
          <cell r="E2048" t="str">
            <v/>
          </cell>
          <cell r="F2048" t="str">
            <v>Original</v>
          </cell>
        </row>
        <row r="2049">
          <cell r="A2049" t="str">
            <v>UC0BA09200712956600</v>
          </cell>
          <cell r="B2049" t="str">
            <v>UC0</v>
          </cell>
          <cell r="C2049" t="str">
            <v>BA092007</v>
          </cell>
          <cell r="D2049">
            <v>12956600</v>
          </cell>
          <cell r="E2049" t="str">
            <v/>
          </cell>
          <cell r="F2049" t="str">
            <v>Original</v>
          </cell>
        </row>
        <row r="2050">
          <cell r="A2050" t="str">
            <v>UC0BA09200782830</v>
          </cell>
          <cell r="B2050" t="str">
            <v>UC0</v>
          </cell>
          <cell r="C2050" t="str">
            <v>BA092007</v>
          </cell>
          <cell r="D2050">
            <v>82830</v>
          </cell>
          <cell r="E2050" t="str">
            <v/>
          </cell>
          <cell r="F2050" t="str">
            <v>Original</v>
          </cell>
        </row>
        <row r="2051">
          <cell r="A2051" t="str">
            <v>UC0BAFIXUC0-17828.39</v>
          </cell>
          <cell r="B2051" t="str">
            <v>UC0</v>
          </cell>
          <cell r="C2051" t="str">
            <v>BAFIXUC0</v>
          </cell>
          <cell r="D2051">
            <v>-17828.39</v>
          </cell>
          <cell r="E2051" t="str">
            <v/>
          </cell>
          <cell r="F2051" t="str">
            <v>Original</v>
          </cell>
        </row>
        <row r="2052">
          <cell r="A2052" t="str">
            <v>UC0BACORUC017828.39</v>
          </cell>
          <cell r="B2052" t="str">
            <v>UC0</v>
          </cell>
          <cell r="C2052" t="str">
            <v>BACORUC0</v>
          </cell>
          <cell r="D2052">
            <v>17828.39</v>
          </cell>
          <cell r="E2052" t="str">
            <v/>
          </cell>
          <cell r="F2052" t="str">
            <v>Original</v>
          </cell>
        </row>
        <row r="2053">
          <cell r="A2053" t="str">
            <v>UC0BA101707-17828.39</v>
          </cell>
          <cell r="B2053" t="str">
            <v>UC0</v>
          </cell>
          <cell r="C2053" t="str">
            <v>BA101707</v>
          </cell>
          <cell r="D2053">
            <v>-17828.39</v>
          </cell>
          <cell r="E2053" t="str">
            <v/>
          </cell>
          <cell r="F2053" t="str">
            <v>Original</v>
          </cell>
        </row>
        <row r="2054">
          <cell r="A2054" t="str">
            <v>UC0BA97534217828.39</v>
          </cell>
          <cell r="B2054" t="str">
            <v>UC0</v>
          </cell>
          <cell r="C2054" t="str">
            <v>BA975342</v>
          </cell>
          <cell r="D2054">
            <v>17828.39</v>
          </cell>
          <cell r="E2054" t="str">
            <v/>
          </cell>
          <cell r="F2054" t="str">
            <v>Original</v>
          </cell>
        </row>
        <row r="2055">
          <cell r="A2055" t="str">
            <v>UC0BA975342-17828.39</v>
          </cell>
          <cell r="B2055" t="str">
            <v>UC0</v>
          </cell>
          <cell r="C2055" t="str">
            <v>BA975342</v>
          </cell>
          <cell r="D2055">
            <v>-17828.39</v>
          </cell>
          <cell r="E2055" t="str">
            <v/>
          </cell>
          <cell r="F2055" t="str">
            <v>Original</v>
          </cell>
        </row>
        <row r="2056">
          <cell r="A2056" t="str">
            <v>UC0BJDOTOUC142014</v>
          </cell>
          <cell r="B2056" t="str">
            <v>UC0</v>
          </cell>
          <cell r="C2056" t="str">
            <v>BJDOTOUC</v>
          </cell>
          <cell r="D2056">
            <v>142014</v>
          </cell>
          <cell r="E2056" t="str">
            <v/>
          </cell>
          <cell r="F2056" t="str">
            <v>Nondeptl Allocation</v>
          </cell>
        </row>
        <row r="2057">
          <cell r="A2057" t="str">
            <v>UC0BJDOTOUC11919</v>
          </cell>
          <cell r="B2057" t="str">
            <v>UC0</v>
          </cell>
          <cell r="C2057" t="str">
            <v>BJDOTOUC</v>
          </cell>
          <cell r="D2057">
            <v>11919</v>
          </cell>
          <cell r="E2057" t="str">
            <v/>
          </cell>
          <cell r="F2057" t="str">
            <v>Nondeptl Allocation</v>
          </cell>
        </row>
        <row r="2058">
          <cell r="A2058" t="str">
            <v>UC0BJRE7122-200000</v>
          </cell>
          <cell r="B2058" t="str">
            <v>UC0</v>
          </cell>
          <cell r="C2058" t="str">
            <v>BJRE7122</v>
          </cell>
          <cell r="D2058">
            <v>-200000</v>
          </cell>
          <cell r="E2058" t="str">
            <v>17-122</v>
          </cell>
          <cell r="F2058" t="str">
            <v>Reprog C</v>
          </cell>
        </row>
        <row r="2059">
          <cell r="A2059" t="str">
            <v>UC0BJRE7173-399000</v>
          </cell>
          <cell r="B2059" t="str">
            <v>UC0</v>
          </cell>
          <cell r="C2059" t="str">
            <v>BJRE7173</v>
          </cell>
          <cell r="D2059">
            <v>-399000</v>
          </cell>
          <cell r="E2059" t="str">
            <v>17-173</v>
          </cell>
          <cell r="F2059" t="str">
            <v>Reprog C</v>
          </cell>
        </row>
        <row r="2060">
          <cell r="A2060" t="str">
            <v>UC0BJRE7173-151000</v>
          </cell>
          <cell r="B2060" t="str">
            <v>UC0</v>
          </cell>
          <cell r="C2060" t="str">
            <v>BJRE7173</v>
          </cell>
          <cell r="D2060">
            <v>-151000</v>
          </cell>
          <cell r="E2060" t="str">
            <v>17-173</v>
          </cell>
          <cell r="F2060" t="str">
            <v>Reprog C</v>
          </cell>
        </row>
        <row r="2061">
          <cell r="A2061" t="str">
            <v>UI0BA09200716000000</v>
          </cell>
          <cell r="B2061" t="str">
            <v>UI0</v>
          </cell>
          <cell r="C2061" t="str">
            <v>BA092007</v>
          </cell>
          <cell r="D2061">
            <v>16000000</v>
          </cell>
          <cell r="E2061" t="str">
            <v/>
          </cell>
          <cell r="F2061" t="str">
            <v>Original</v>
          </cell>
        </row>
        <row r="2062">
          <cell r="A2062" t="str">
            <v>UI0BA09200715000000</v>
          </cell>
          <cell r="B2062" t="str">
            <v>UI0</v>
          </cell>
          <cell r="C2062" t="str">
            <v>BA092007</v>
          </cell>
          <cell r="D2062">
            <v>15000000</v>
          </cell>
          <cell r="E2062" t="str">
            <v/>
          </cell>
          <cell r="F2062" t="str">
            <v>Original</v>
          </cell>
        </row>
        <row r="2063">
          <cell r="A2063" t="str">
            <v>UI0BA092007110900000</v>
          </cell>
          <cell r="B2063" t="str">
            <v>UI0</v>
          </cell>
          <cell r="C2063" t="str">
            <v>BA092007</v>
          </cell>
          <cell r="D2063">
            <v>110900000</v>
          </cell>
          <cell r="E2063" t="str">
            <v/>
          </cell>
          <cell r="F2063" t="str">
            <v>Original</v>
          </cell>
        </row>
        <row r="2064">
          <cell r="A2064" t="str">
            <v>UI0BA09200715000000</v>
          </cell>
          <cell r="B2064" t="str">
            <v>UI0</v>
          </cell>
          <cell r="C2064" t="str">
            <v>BA092007</v>
          </cell>
          <cell r="D2064">
            <v>15000000</v>
          </cell>
          <cell r="E2064" t="str">
            <v/>
          </cell>
          <cell r="F2064" t="str">
            <v>Original</v>
          </cell>
        </row>
        <row r="2065">
          <cell r="A2065" t="str">
            <v>UI0BA09200723000000</v>
          </cell>
          <cell r="B2065" t="str">
            <v>UI0</v>
          </cell>
          <cell r="C2065" t="str">
            <v>BA092007</v>
          </cell>
          <cell r="D2065">
            <v>23000000</v>
          </cell>
          <cell r="E2065" t="str">
            <v/>
          </cell>
          <cell r="F2065" t="str">
            <v>Original</v>
          </cell>
        </row>
        <row r="2066">
          <cell r="A2066" t="str">
            <v>UI0BA092007100000</v>
          </cell>
          <cell r="B2066" t="str">
            <v>UI0</v>
          </cell>
          <cell r="C2066" t="str">
            <v>BA092007</v>
          </cell>
          <cell r="D2066">
            <v>100000</v>
          </cell>
          <cell r="E2066" t="str">
            <v/>
          </cell>
          <cell r="F2066" t="str">
            <v>Original</v>
          </cell>
        </row>
        <row r="2067">
          <cell r="A2067" t="str">
            <v>UI0BJRE7146-18000000</v>
          </cell>
          <cell r="B2067" t="str">
            <v>UI0</v>
          </cell>
          <cell r="C2067" t="str">
            <v>BJRE7146</v>
          </cell>
          <cell r="D2067">
            <v>-18000000</v>
          </cell>
          <cell r="E2067" t="str">
            <v>17-146</v>
          </cell>
          <cell r="F2067" t="str">
            <v>Reprog C</v>
          </cell>
        </row>
        <row r="2068">
          <cell r="A2068" t="str">
            <v>UI0BJRE714618000000</v>
          </cell>
          <cell r="B2068" t="str">
            <v>UI0</v>
          </cell>
          <cell r="C2068" t="str">
            <v>BJRE7146</v>
          </cell>
          <cell r="D2068">
            <v>18000000</v>
          </cell>
          <cell r="E2068" t="str">
            <v>17-146</v>
          </cell>
          <cell r="F2068" t="str">
            <v>Reprog C</v>
          </cell>
        </row>
        <row r="2069">
          <cell r="A2069" t="str">
            <v>UP0BA09200725750257</v>
          </cell>
          <cell r="B2069" t="str">
            <v>UP0</v>
          </cell>
          <cell r="C2069" t="str">
            <v>BA092007</v>
          </cell>
          <cell r="D2069">
            <v>25750257</v>
          </cell>
          <cell r="E2069" t="str">
            <v/>
          </cell>
          <cell r="F2069" t="str">
            <v>Original</v>
          </cell>
        </row>
        <row r="2070">
          <cell r="A2070" t="str">
            <v>UP0BA092007-4705882</v>
          </cell>
          <cell r="B2070" t="str">
            <v>UP0</v>
          </cell>
          <cell r="C2070" t="str">
            <v>BA092007</v>
          </cell>
          <cell r="D2070">
            <v>-4705882</v>
          </cell>
          <cell r="E2070" t="str">
            <v/>
          </cell>
          <cell r="F2070" t="str">
            <v>Original</v>
          </cell>
        </row>
        <row r="2071">
          <cell r="A2071" t="str">
            <v>UP0BJSUPL026000000</v>
          </cell>
          <cell r="B2071" t="str">
            <v>UP0</v>
          </cell>
          <cell r="C2071" t="str">
            <v>BJSUPL02</v>
          </cell>
          <cell r="D2071">
            <v>6000000</v>
          </cell>
          <cell r="E2071" t="str">
            <v/>
          </cell>
          <cell r="F2071" t="str">
            <v>Suppl Approp Bill 17-446</v>
          </cell>
        </row>
        <row r="2072">
          <cell r="A2072" t="str">
            <v>UP0BJSUPL0316082000</v>
          </cell>
          <cell r="B2072" t="str">
            <v>UP0</v>
          </cell>
          <cell r="C2072" t="str">
            <v>BJSUPL03</v>
          </cell>
          <cell r="D2072">
            <v>16082000</v>
          </cell>
          <cell r="E2072" t="str">
            <v/>
          </cell>
          <cell r="F2072" t="str">
            <v>Additional Certified Revs/Bill 17-446</v>
          </cell>
        </row>
        <row r="2073">
          <cell r="A2073" t="str">
            <v>UP0BJSUPL053133000</v>
          </cell>
          <cell r="B2073" t="str">
            <v>UP0</v>
          </cell>
          <cell r="C2073" t="str">
            <v>BJSUPL05</v>
          </cell>
          <cell r="D2073">
            <v>3133000</v>
          </cell>
          <cell r="E2073" t="str">
            <v/>
          </cell>
          <cell r="F2073" t="str">
            <v>Operating Cash Reserve</v>
          </cell>
        </row>
        <row r="2074">
          <cell r="A2074" t="str">
            <v>UP0BJSUPL13-6000000</v>
          </cell>
          <cell r="B2074" t="str">
            <v>UP0</v>
          </cell>
          <cell r="C2074" t="str">
            <v>BJSUPL13</v>
          </cell>
          <cell r="D2074">
            <v>-6000000</v>
          </cell>
          <cell r="E2074" t="str">
            <v/>
          </cell>
          <cell r="F2074" t="str">
            <v>Suppl Approp Bill 17-446</v>
          </cell>
        </row>
        <row r="2075">
          <cell r="A2075" t="str">
            <v>UP0BJSUPL14-16082000</v>
          </cell>
          <cell r="B2075" t="str">
            <v>UP0</v>
          </cell>
          <cell r="C2075" t="str">
            <v>BJSUPL14</v>
          </cell>
          <cell r="D2075">
            <v>-16082000</v>
          </cell>
          <cell r="E2075" t="str">
            <v/>
          </cell>
          <cell r="F2075" t="str">
            <v>Additional Certified Revs/Bill 17-446</v>
          </cell>
        </row>
        <row r="2076">
          <cell r="A2076" t="str">
            <v>UP0BJSUPL15-3133000</v>
          </cell>
          <cell r="B2076" t="str">
            <v>UP0</v>
          </cell>
          <cell r="C2076" t="str">
            <v>BJSUPL15</v>
          </cell>
          <cell r="D2076">
            <v>-3133000</v>
          </cell>
          <cell r="E2076" t="str">
            <v/>
          </cell>
          <cell r="F2076" t="str">
            <v>Operating Cash Reserve</v>
          </cell>
        </row>
        <row r="2077">
          <cell r="A2077" t="str">
            <v>UP0BJSUPL226000000</v>
          </cell>
          <cell r="B2077" t="str">
            <v>UP0</v>
          </cell>
          <cell r="C2077" t="str">
            <v>BJSUPL22</v>
          </cell>
          <cell r="D2077">
            <v>6000000</v>
          </cell>
          <cell r="E2077" t="str">
            <v/>
          </cell>
          <cell r="F2077" t="str">
            <v>Suppl Approp Bill 17-446</v>
          </cell>
        </row>
        <row r="2078">
          <cell r="A2078" t="str">
            <v>UP0BJSUPL2316082000</v>
          </cell>
          <cell r="B2078" t="str">
            <v>UP0</v>
          </cell>
          <cell r="C2078" t="str">
            <v>BJSUPL23</v>
          </cell>
          <cell r="D2078">
            <v>16082000</v>
          </cell>
          <cell r="E2078" t="str">
            <v/>
          </cell>
          <cell r="F2078" t="str">
            <v>Additional Certified Revs/Bill 17-446</v>
          </cell>
        </row>
        <row r="2079">
          <cell r="A2079" t="str">
            <v>UP0BJSUPL253133000</v>
          </cell>
          <cell r="B2079" t="str">
            <v>UP0</v>
          </cell>
          <cell r="C2079" t="str">
            <v>BJSUPL25</v>
          </cell>
          <cell r="D2079">
            <v>3133000</v>
          </cell>
          <cell r="E2079" t="str">
            <v/>
          </cell>
          <cell r="F2079" t="str">
            <v>Operating Cash Reserve</v>
          </cell>
        </row>
        <row r="2080">
          <cell r="A2080" t="str">
            <v>UP0BJUP3AP-16000</v>
          </cell>
          <cell r="B2080" t="str">
            <v>UP0</v>
          </cell>
          <cell r="C2080" t="str">
            <v>BJUP3AP</v>
          </cell>
          <cell r="D2080">
            <v>-16000</v>
          </cell>
          <cell r="E2080" t="str">
            <v/>
          </cell>
          <cell r="F2080" t="str">
            <v>WI Allocation</v>
          </cell>
        </row>
        <row r="2081">
          <cell r="A2081" t="str">
            <v>UP0BJUP4AE0-260000</v>
          </cell>
          <cell r="B2081" t="str">
            <v>UP0</v>
          </cell>
          <cell r="C2081" t="str">
            <v>BJUP4AE0</v>
          </cell>
          <cell r="D2081">
            <v>-260000</v>
          </cell>
          <cell r="E2081" t="str">
            <v/>
          </cell>
          <cell r="F2081" t="str">
            <v>WI Allocation</v>
          </cell>
        </row>
        <row r="2082">
          <cell r="A2082" t="str">
            <v>UP0BJUP2AM0-72998</v>
          </cell>
          <cell r="B2082" t="str">
            <v>UP0</v>
          </cell>
          <cell r="C2082" t="str">
            <v>BJUP2AM0</v>
          </cell>
          <cell r="D2082">
            <v>-72998</v>
          </cell>
          <cell r="E2082" t="str">
            <v/>
          </cell>
          <cell r="F2082" t="str">
            <v>WI Allocation</v>
          </cell>
        </row>
        <row r="2083">
          <cell r="A2083" t="str">
            <v>UP0BJUP2DQ0-15922</v>
          </cell>
          <cell r="B2083" t="str">
            <v>UP0</v>
          </cell>
          <cell r="C2083" t="str">
            <v>BJUP2DQ0</v>
          </cell>
          <cell r="D2083">
            <v>-15922</v>
          </cell>
          <cell r="E2083" t="str">
            <v/>
          </cell>
          <cell r="F2083" t="str">
            <v>WI Allocation</v>
          </cell>
        </row>
        <row r="2084">
          <cell r="A2084" t="str">
            <v>UP0BJUP2FA0-1061985.5</v>
          </cell>
          <cell r="B2084" t="str">
            <v>UP0</v>
          </cell>
          <cell r="C2084" t="str">
            <v>BJUP2FA0</v>
          </cell>
          <cell r="D2084">
            <v>-1061985.5</v>
          </cell>
          <cell r="E2084" t="str">
            <v/>
          </cell>
          <cell r="F2084" t="str">
            <v>WI Allocation</v>
          </cell>
        </row>
        <row r="2085">
          <cell r="A2085" t="str">
            <v>UP0BJUP2FB0-1061985.5</v>
          </cell>
          <cell r="B2085" t="str">
            <v>UP0</v>
          </cell>
          <cell r="C2085" t="str">
            <v>BJUP2FB0</v>
          </cell>
          <cell r="D2085">
            <v>-1061985.5</v>
          </cell>
          <cell r="E2085" t="str">
            <v/>
          </cell>
          <cell r="F2085" t="str">
            <v>WI Allocation</v>
          </cell>
        </row>
        <row r="2086">
          <cell r="A2086" t="str">
            <v>UP0BJUP2FJ0-18047</v>
          </cell>
          <cell r="B2086" t="str">
            <v>UP0</v>
          </cell>
          <cell r="C2086" t="str">
            <v>BJUP2FJ0</v>
          </cell>
          <cell r="D2086">
            <v>-18047</v>
          </cell>
          <cell r="E2086" t="str">
            <v/>
          </cell>
          <cell r="F2086" t="str">
            <v>WI Allocation</v>
          </cell>
        </row>
        <row r="2087">
          <cell r="A2087" t="str">
            <v>UP0BJUP2JA0-383000</v>
          </cell>
          <cell r="B2087" t="str">
            <v>UP0</v>
          </cell>
          <cell r="C2087" t="str">
            <v>BJUP2JA0</v>
          </cell>
          <cell r="D2087">
            <v>-383000</v>
          </cell>
          <cell r="E2087" t="str">
            <v/>
          </cell>
          <cell r="F2087" t="str">
            <v>WI Allocation</v>
          </cell>
        </row>
        <row r="2088">
          <cell r="A2088" t="str">
            <v>UP0BJUP2RL0-750000</v>
          </cell>
          <cell r="B2088" t="str">
            <v>UP0</v>
          </cell>
          <cell r="C2088" t="str">
            <v>BJUP2RL0</v>
          </cell>
          <cell r="D2088">
            <v>-750000</v>
          </cell>
          <cell r="E2088" t="str">
            <v/>
          </cell>
          <cell r="F2088" t="str">
            <v>WI Allocation</v>
          </cell>
        </row>
        <row r="2089">
          <cell r="A2089" t="str">
            <v>UP0BJUP2RS0-6955</v>
          </cell>
          <cell r="B2089" t="str">
            <v>UP0</v>
          </cell>
          <cell r="C2089" t="str">
            <v>BJUP2RS0</v>
          </cell>
          <cell r="D2089">
            <v>-6955</v>
          </cell>
          <cell r="E2089" t="str">
            <v/>
          </cell>
          <cell r="F2089" t="str">
            <v>WI Allocation</v>
          </cell>
        </row>
        <row r="2090">
          <cell r="A2090" t="str">
            <v>UP0BJUP2AT0-1520000</v>
          </cell>
          <cell r="B2090" t="str">
            <v>UP0</v>
          </cell>
          <cell r="C2090" t="str">
            <v>BJUP2AT0</v>
          </cell>
          <cell r="D2090">
            <v>-1520000</v>
          </cell>
          <cell r="E2090" t="str">
            <v/>
          </cell>
          <cell r="F2090" t="str">
            <v>WI Allocation</v>
          </cell>
        </row>
        <row r="2091">
          <cell r="A2091" t="str">
            <v>UP0BJUP2BZ0-25840</v>
          </cell>
          <cell r="B2091" t="str">
            <v>UP0</v>
          </cell>
          <cell r="C2091" t="str">
            <v>BJUP2BZ0</v>
          </cell>
          <cell r="D2091">
            <v>-25840</v>
          </cell>
          <cell r="E2091" t="str">
            <v/>
          </cell>
          <cell r="F2091" t="str">
            <v>WI Allocation</v>
          </cell>
        </row>
        <row r="2092">
          <cell r="A2092" t="str">
            <v>UP0BJUP2CG0-24000</v>
          </cell>
          <cell r="B2092" t="str">
            <v>UP0</v>
          </cell>
          <cell r="C2092" t="str">
            <v>BJUP2CG0</v>
          </cell>
          <cell r="D2092">
            <v>-24000</v>
          </cell>
          <cell r="E2092" t="str">
            <v/>
          </cell>
          <cell r="F2092" t="str">
            <v>WI Allocation</v>
          </cell>
        </row>
        <row r="2093">
          <cell r="A2093" t="str">
            <v>UP0BJUP2AS0-138901</v>
          </cell>
          <cell r="B2093" t="str">
            <v>UP0</v>
          </cell>
          <cell r="C2093" t="str">
            <v>BJUP2AS0</v>
          </cell>
          <cell r="D2093">
            <v>-138901</v>
          </cell>
          <cell r="E2093" t="str">
            <v/>
          </cell>
          <cell r="F2093" t="str">
            <v>WI Allocation</v>
          </cell>
        </row>
        <row r="2094">
          <cell r="A2094" t="str">
            <v>UP0BJUP2CF0-100000</v>
          </cell>
          <cell r="B2094" t="str">
            <v>UP0</v>
          </cell>
          <cell r="C2094" t="str">
            <v>BJUP2CF0</v>
          </cell>
          <cell r="D2094">
            <v>-100000</v>
          </cell>
          <cell r="E2094" t="str">
            <v/>
          </cell>
          <cell r="F2094" t="str">
            <v>WI Allocation</v>
          </cell>
        </row>
        <row r="2095">
          <cell r="A2095" t="str">
            <v>UP0BJUP2CR0-392000</v>
          </cell>
          <cell r="B2095" t="str">
            <v>UP0</v>
          </cell>
          <cell r="C2095" t="str">
            <v>BJUP2CR0</v>
          </cell>
          <cell r="D2095">
            <v>-392000</v>
          </cell>
          <cell r="E2095" t="str">
            <v/>
          </cell>
          <cell r="F2095" t="str">
            <v>WI Allocation</v>
          </cell>
        </row>
        <row r="2096">
          <cell r="A2096" t="str">
            <v>UP0BJUP2TK0-85961</v>
          </cell>
          <cell r="B2096" t="str">
            <v>UP0</v>
          </cell>
          <cell r="C2096" t="str">
            <v>BJUP2TK0</v>
          </cell>
          <cell r="D2096">
            <v>-85961</v>
          </cell>
          <cell r="E2096" t="str">
            <v/>
          </cell>
          <cell r="F2096" t="str">
            <v>WI Allocation</v>
          </cell>
        </row>
        <row r="2097">
          <cell r="A2097" t="str">
            <v>UP0BJUP2TO0-1024495</v>
          </cell>
          <cell r="B2097" t="str">
            <v>UP0</v>
          </cell>
          <cell r="C2097" t="str">
            <v>BJUP2TO0</v>
          </cell>
          <cell r="D2097">
            <v>-1024495</v>
          </cell>
          <cell r="E2097" t="str">
            <v/>
          </cell>
          <cell r="F2097" t="str">
            <v>WI Allocation</v>
          </cell>
        </row>
        <row r="2098">
          <cell r="A2098" t="str">
            <v>UP0BJUP4GA0-3006134.84</v>
          </cell>
          <cell r="B2098" t="str">
            <v>UP0</v>
          </cell>
          <cell r="C2098" t="str">
            <v>BJUP4GA0</v>
          </cell>
          <cell r="D2098">
            <v>-3006134.84</v>
          </cell>
          <cell r="E2098" t="str">
            <v/>
          </cell>
          <cell r="F2098" t="str">
            <v>WI Allocation</v>
          </cell>
        </row>
        <row r="2099">
          <cell r="A2099" t="str">
            <v>UP0BJUP4GA0-16082000</v>
          </cell>
          <cell r="B2099" t="str">
            <v>UP0</v>
          </cell>
          <cell r="C2099" t="str">
            <v>BJUP4GA0</v>
          </cell>
          <cell r="D2099">
            <v>-16082000</v>
          </cell>
          <cell r="E2099" t="str">
            <v/>
          </cell>
          <cell r="F2099" t="str">
            <v>WI Allocation</v>
          </cell>
        </row>
        <row r="2100">
          <cell r="A2100" t="str">
            <v>UP0BJUP4GA0-6000000</v>
          </cell>
          <cell r="B2100" t="str">
            <v>UP0</v>
          </cell>
          <cell r="C2100" t="str">
            <v>BJUP4GA0</v>
          </cell>
          <cell r="D2100">
            <v>-6000000</v>
          </cell>
          <cell r="E2100" t="str">
            <v/>
          </cell>
          <cell r="F2100" t="str">
            <v>WI Allocation</v>
          </cell>
        </row>
        <row r="2101">
          <cell r="A2101" t="str">
            <v>UP0BJUP4KT0-559924</v>
          </cell>
          <cell r="B2101" t="str">
            <v>UP0</v>
          </cell>
          <cell r="C2101" t="str">
            <v>BJUP4KT0</v>
          </cell>
          <cell r="D2101">
            <v>-559924</v>
          </cell>
          <cell r="E2101" t="str">
            <v/>
          </cell>
          <cell r="F2101" t="str">
            <v>WI Allocation</v>
          </cell>
        </row>
        <row r="2102">
          <cell r="A2102" t="str">
            <v>UP0BJUP5KG0-300000</v>
          </cell>
          <cell r="B2102" t="str">
            <v>UP0</v>
          </cell>
          <cell r="C2102" t="str">
            <v>BJUP5KG0</v>
          </cell>
          <cell r="D2102">
            <v>-300000</v>
          </cell>
          <cell r="E2102" t="str">
            <v/>
          </cell>
          <cell r="F2102" t="str">
            <v>WI Allocation</v>
          </cell>
        </row>
        <row r="2103">
          <cell r="A2103" t="str">
            <v>UP0BJUP2HA1-480000</v>
          </cell>
          <cell r="B2103" t="str">
            <v>UP0</v>
          </cell>
          <cell r="C2103" t="str">
            <v>BJUP2HA1</v>
          </cell>
          <cell r="D2103">
            <v>-480000</v>
          </cell>
          <cell r="E2103" t="str">
            <v/>
          </cell>
          <cell r="F2103" t="str">
            <v>WI Allocation</v>
          </cell>
        </row>
        <row r="2104">
          <cell r="A2104" t="str">
            <v>UP0BJUP2JZ1-942262</v>
          </cell>
          <cell r="B2104" t="str">
            <v>UP0</v>
          </cell>
          <cell r="C2104" t="str">
            <v>BJUP2JZ1</v>
          </cell>
          <cell r="D2104">
            <v>-942262</v>
          </cell>
          <cell r="E2104" t="str">
            <v/>
          </cell>
          <cell r="F2104" t="str">
            <v>WI Allocation</v>
          </cell>
        </row>
        <row r="2105">
          <cell r="A2105" t="str">
            <v>UP0BJUP2DA0-4000</v>
          </cell>
          <cell r="B2105" t="str">
            <v>UP0</v>
          </cell>
          <cell r="C2105" t="str">
            <v>BJUP2DA0</v>
          </cell>
          <cell r="D2105">
            <v>-4000</v>
          </cell>
          <cell r="E2105" t="str">
            <v/>
          </cell>
          <cell r="F2105" t="str">
            <v>WI Allocation</v>
          </cell>
        </row>
        <row r="2106">
          <cell r="A2106" t="str">
            <v>UV0BA0920071500000</v>
          </cell>
          <cell r="B2106" t="str">
            <v>UV0</v>
          </cell>
          <cell r="C2106" t="str">
            <v>BA092007</v>
          </cell>
          <cell r="D2106">
            <v>1500000</v>
          </cell>
          <cell r="E2106" t="str">
            <v/>
          </cell>
          <cell r="F2106" t="str">
            <v>Original</v>
          </cell>
        </row>
        <row r="2107">
          <cell r="A2107" t="str">
            <v>UW0BA0920077000</v>
          </cell>
          <cell r="B2107" t="str">
            <v>UW0</v>
          </cell>
          <cell r="C2107" t="str">
            <v>BA092007</v>
          </cell>
          <cell r="D2107">
            <v>7000</v>
          </cell>
          <cell r="E2107" t="str">
            <v/>
          </cell>
          <cell r="F2107" t="str">
            <v>Original</v>
          </cell>
        </row>
        <row r="2108">
          <cell r="A2108" t="str">
            <v>UW0BA09200710000</v>
          </cell>
          <cell r="B2108" t="str">
            <v>UW0</v>
          </cell>
          <cell r="C2108" t="str">
            <v>BA092007</v>
          </cell>
          <cell r="D2108">
            <v>10000</v>
          </cell>
          <cell r="E2108" t="str">
            <v/>
          </cell>
          <cell r="F2108" t="str">
            <v>Original</v>
          </cell>
        </row>
        <row r="2109">
          <cell r="A2109" t="str">
            <v>UZ0BA092007598326.16</v>
          </cell>
          <cell r="B2109" t="str">
            <v>UZ0</v>
          </cell>
          <cell r="C2109" t="str">
            <v>BA092007</v>
          </cell>
          <cell r="D2109">
            <v>598326.16</v>
          </cell>
          <cell r="E2109" t="str">
            <v/>
          </cell>
          <cell r="F2109" t="str">
            <v>Original</v>
          </cell>
        </row>
        <row r="2110">
          <cell r="A2110" t="str">
            <v>UZ0BA0920072119293</v>
          </cell>
          <cell r="B2110" t="str">
            <v>UZ0</v>
          </cell>
          <cell r="C2110" t="str">
            <v>BA092007</v>
          </cell>
          <cell r="D2110">
            <v>2119293</v>
          </cell>
          <cell r="E2110" t="str">
            <v/>
          </cell>
          <cell r="F2110" t="str">
            <v>Original</v>
          </cell>
        </row>
        <row r="2111">
          <cell r="A2111" t="str">
            <v>UZ0BA092007119985646.84</v>
          </cell>
          <cell r="B2111" t="str">
            <v>UZ0</v>
          </cell>
          <cell r="C2111" t="str">
            <v>BA092007</v>
          </cell>
          <cell r="D2111">
            <v>119985646.84</v>
          </cell>
          <cell r="E2111" t="str">
            <v/>
          </cell>
          <cell r="F2111" t="str">
            <v>Original</v>
          </cell>
        </row>
        <row r="2112">
          <cell r="A2112" t="str">
            <v>UZ0BJSUPL0930000000</v>
          </cell>
          <cell r="B2112" t="str">
            <v>UZ0</v>
          </cell>
          <cell r="C2112" t="str">
            <v>BJSUPL09</v>
          </cell>
          <cell r="D2112">
            <v>30000000</v>
          </cell>
          <cell r="E2112" t="str">
            <v/>
          </cell>
          <cell r="F2112" t="str">
            <v>Excluded</v>
          </cell>
        </row>
        <row r="2113">
          <cell r="A2113" t="str">
            <v>UZ0BJRE7168664300</v>
          </cell>
          <cell r="B2113" t="str">
            <v>UZ0</v>
          </cell>
          <cell r="C2113" t="str">
            <v>BJRE7168</v>
          </cell>
          <cell r="D2113">
            <v>664300</v>
          </cell>
          <cell r="E2113" t="str">
            <v>17-168</v>
          </cell>
          <cell r="F2113" t="str">
            <v>Reprog C</v>
          </cell>
        </row>
        <row r="2114">
          <cell r="A2114" t="str">
            <v>UZ0BJRE7168-1355197</v>
          </cell>
          <cell r="B2114" t="str">
            <v>UZ0</v>
          </cell>
          <cell r="C2114" t="str">
            <v>BJRE7168</v>
          </cell>
          <cell r="D2114">
            <v>-1355197</v>
          </cell>
          <cell r="E2114" t="str">
            <v>17-168</v>
          </cell>
          <cell r="F2114" t="str">
            <v>Reprog C</v>
          </cell>
        </row>
        <row r="2115">
          <cell r="A2115" t="str">
            <v>UZ0BJRE7168690897</v>
          </cell>
          <cell r="B2115" t="str">
            <v>UZ0</v>
          </cell>
          <cell r="C2115" t="str">
            <v>BJRE7168</v>
          </cell>
          <cell r="D2115">
            <v>690897</v>
          </cell>
          <cell r="E2115" t="str">
            <v>17-168</v>
          </cell>
          <cell r="F2115" t="str">
            <v>Reprog C</v>
          </cell>
        </row>
        <row r="2116">
          <cell r="A2116" t="str">
            <v>VA0BA092007244281.22</v>
          </cell>
          <cell r="B2116" t="str">
            <v>VA0</v>
          </cell>
          <cell r="C2116" t="str">
            <v>BA092007</v>
          </cell>
          <cell r="D2116">
            <v>244281.22</v>
          </cell>
          <cell r="E2116" t="str">
            <v/>
          </cell>
          <cell r="F2116" t="str">
            <v>Original</v>
          </cell>
        </row>
        <row r="2117">
          <cell r="A2117" t="str">
            <v>VA0BA092007105510.78</v>
          </cell>
          <cell r="B2117" t="str">
            <v>VA0</v>
          </cell>
          <cell r="C2117" t="str">
            <v>BA092007</v>
          </cell>
          <cell r="D2117">
            <v>105510.78</v>
          </cell>
          <cell r="E2117" t="str">
            <v/>
          </cell>
          <cell r="F2117" t="str">
            <v>Original</v>
          </cell>
        </row>
        <row r="2118">
          <cell r="A2118" t="str">
            <v>ZA0BA09200713333667</v>
          </cell>
          <cell r="B2118" t="str">
            <v>ZA0</v>
          </cell>
          <cell r="C2118" t="str">
            <v>BA092007</v>
          </cell>
          <cell r="D2118">
            <v>13333667</v>
          </cell>
          <cell r="E2118" t="str">
            <v/>
          </cell>
          <cell r="F2118" t="str">
            <v>Original</v>
          </cell>
        </row>
        <row r="2119">
          <cell r="A2119" t="str">
            <v>ZA0BJEMZADB-1459140</v>
          </cell>
          <cell r="B2119" t="str">
            <v>ZA0</v>
          </cell>
          <cell r="C2119" t="str">
            <v>BJEMZADB</v>
          </cell>
          <cell r="D2119">
            <v>-1459140</v>
          </cell>
          <cell r="E2119" t="str">
            <v/>
          </cell>
          <cell r="F2119" t="str">
            <v>Nondeptl Allocation</v>
          </cell>
        </row>
        <row r="2120">
          <cell r="A2120" t="str">
            <v>ZA0BJREP788-685000</v>
          </cell>
          <cell r="B2120" t="str">
            <v>ZA0</v>
          </cell>
          <cell r="C2120" t="str">
            <v>BJREP788</v>
          </cell>
          <cell r="D2120">
            <v>-685000</v>
          </cell>
          <cell r="E2120" t="str">
            <v>17-88</v>
          </cell>
          <cell r="F2120" t="str">
            <v>Reprog C</v>
          </cell>
        </row>
        <row r="2121">
          <cell r="A2121" t="str">
            <v>ZA0BJREP795-330000</v>
          </cell>
          <cell r="B2121" t="str">
            <v>ZA0</v>
          </cell>
          <cell r="C2121" t="str">
            <v>BJREP795</v>
          </cell>
          <cell r="D2121">
            <v>-330000</v>
          </cell>
          <cell r="E2121" t="str">
            <v>17-95</v>
          </cell>
          <cell r="F2121" t="str">
            <v>Reprog C</v>
          </cell>
        </row>
        <row r="2122">
          <cell r="A2122" t="str">
            <v>ZA0BJRP7155-3010640.74</v>
          </cell>
          <cell r="B2122" t="str">
            <v>ZA0</v>
          </cell>
          <cell r="C2122" t="str">
            <v>BJRP7155</v>
          </cell>
          <cell r="D2122">
            <v>-3010640.74</v>
          </cell>
          <cell r="E2122" t="str">
            <v>17-155</v>
          </cell>
          <cell r="F2122" t="str">
            <v>Reprog C</v>
          </cell>
        </row>
        <row r="2123">
          <cell r="A2123" t="str">
            <v>ZB0BA09200760000000</v>
          </cell>
          <cell r="B2123" t="str">
            <v>ZB0</v>
          </cell>
          <cell r="C2123" t="str">
            <v>BA092007</v>
          </cell>
          <cell r="D2123">
            <v>60000000</v>
          </cell>
          <cell r="E2123" t="str">
            <v/>
          </cell>
          <cell r="F2123" t="str">
            <v>Original</v>
          </cell>
        </row>
        <row r="2124">
          <cell r="A2124" t="str">
            <v>ZH0BA09200721015000</v>
          </cell>
          <cell r="B2124" t="str">
            <v>ZH0</v>
          </cell>
          <cell r="C2124" t="str">
            <v>BA092007</v>
          </cell>
          <cell r="D2124">
            <v>21015000</v>
          </cell>
          <cell r="E2124" t="str">
            <v/>
          </cell>
          <cell r="F2124" t="str">
            <v>Original</v>
          </cell>
        </row>
        <row r="2125">
          <cell r="A2125" t="str">
            <v>ZZ0BA0920074189779.6</v>
          </cell>
          <cell r="B2125" t="str">
            <v>ZZ0</v>
          </cell>
          <cell r="C2125" t="str">
            <v>BA092007</v>
          </cell>
          <cell r="D2125">
            <v>4189779.6</v>
          </cell>
          <cell r="E2125" t="str">
            <v/>
          </cell>
          <cell r="F2125" t="str">
            <v>Original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15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2.8515625" style="29" bestFit="1" customWidth="1"/>
    <col min="2" max="2" width="22.421875" style="30" bestFit="1" customWidth="1"/>
    <col min="3" max="5" width="18.00390625" style="176" bestFit="1" customWidth="1"/>
    <col min="6" max="7" width="18.00390625" style="177" bestFit="1" customWidth="1"/>
    <col min="8" max="8" width="11.28125" style="29" bestFit="1" customWidth="1"/>
    <col min="9" max="9" width="10.7109375" style="29" bestFit="1" customWidth="1"/>
    <col min="10" max="16384" width="9.140625" style="29" customWidth="1"/>
  </cols>
  <sheetData>
    <row r="1" spans="1:2" ht="12.75">
      <c r="A1" s="1" t="s">
        <v>139</v>
      </c>
      <c r="B1" s="22"/>
    </row>
    <row r="2" spans="1:2" ht="12.75">
      <c r="A2" s="1"/>
      <c r="B2" s="22"/>
    </row>
    <row r="3" spans="1:7" s="4" customFormat="1" ht="20.25" customHeight="1" thickBot="1">
      <c r="A3" s="3" t="s">
        <v>87</v>
      </c>
      <c r="B3" s="148"/>
      <c r="C3" s="149"/>
      <c r="D3" s="149"/>
      <c r="E3" s="150"/>
      <c r="F3" s="151"/>
      <c r="G3" s="151"/>
    </row>
    <row r="4" spans="2:7" s="5" customFormat="1" ht="13.5" thickBot="1">
      <c r="B4" s="152" t="s">
        <v>129</v>
      </c>
      <c r="C4" s="153" t="s">
        <v>14</v>
      </c>
      <c r="D4" s="154" t="s">
        <v>15</v>
      </c>
      <c r="E4" s="155" t="s">
        <v>16</v>
      </c>
      <c r="F4" s="156" t="s">
        <v>17</v>
      </c>
      <c r="G4" s="156" t="s">
        <v>18</v>
      </c>
    </row>
    <row r="5" spans="2:7" s="5" customFormat="1" ht="13.5" thickBot="1">
      <c r="B5" s="157"/>
      <c r="C5" s="158"/>
      <c r="D5" s="158"/>
      <c r="E5" s="159"/>
      <c r="F5" s="159"/>
      <c r="G5" s="159"/>
    </row>
    <row r="6" spans="1:7" s="5" customFormat="1" ht="16.5" thickBot="1">
      <c r="A6" s="6" t="s">
        <v>5</v>
      </c>
      <c r="B6" s="160"/>
      <c r="C6" s="43"/>
      <c r="D6" s="43"/>
      <c r="E6" s="161"/>
      <c r="F6" s="162"/>
      <c r="G6" s="162"/>
    </row>
    <row r="7" spans="1:7" s="5" customFormat="1" ht="16.5" thickBot="1">
      <c r="A7" s="8"/>
      <c r="B7" s="163"/>
      <c r="C7" s="162"/>
      <c r="D7" s="162"/>
      <c r="E7" s="162"/>
      <c r="F7" s="162"/>
      <c r="G7" s="162"/>
    </row>
    <row r="8" spans="1:7" s="182" customFormat="1" ht="13.5" thickBot="1">
      <c r="A8" s="178" t="s">
        <v>0</v>
      </c>
      <c r="B8" s="179"/>
      <c r="C8" s="180"/>
      <c r="D8" s="180"/>
      <c r="E8" s="176"/>
      <c r="F8" s="181"/>
      <c r="G8" s="181"/>
    </row>
    <row r="9" spans="1:7" s="187" customFormat="1" ht="8.25" customHeight="1">
      <c r="A9" s="183"/>
      <c r="B9" s="179"/>
      <c r="C9" s="184"/>
      <c r="D9" s="184"/>
      <c r="E9" s="185"/>
      <c r="F9" s="186"/>
      <c r="G9" s="186"/>
    </row>
    <row r="10" spans="1:7" ht="12.75">
      <c r="A10" s="29" t="s">
        <v>109</v>
      </c>
      <c r="B10" s="30">
        <v>56160.71</v>
      </c>
      <c r="C10" s="180">
        <v>14040.1775</v>
      </c>
      <c r="D10" s="180">
        <v>14040.1775</v>
      </c>
      <c r="E10" s="180">
        <v>14040.1775</v>
      </c>
      <c r="F10" s="180">
        <v>14040.1775</v>
      </c>
      <c r="G10" s="177">
        <f>SUM(C10:F10)</f>
        <v>56160.71</v>
      </c>
    </row>
    <row r="11" spans="1:7" ht="12.75">
      <c r="A11" s="29" t="s">
        <v>64</v>
      </c>
      <c r="B11" s="188">
        <v>80711.03</v>
      </c>
      <c r="C11" s="180">
        <v>20177.7575</v>
      </c>
      <c r="D11" s="180">
        <v>20177.7575</v>
      </c>
      <c r="E11" s="180">
        <v>20177.7575</v>
      </c>
      <c r="F11" s="180">
        <v>20177.7575</v>
      </c>
      <c r="G11" s="177">
        <v>80188</v>
      </c>
    </row>
    <row r="12" spans="1:7" ht="12.75">
      <c r="A12" s="29" t="s">
        <v>110</v>
      </c>
      <c r="B12" s="188">
        <v>62499</v>
      </c>
      <c r="C12" s="180">
        <v>15624.75</v>
      </c>
      <c r="D12" s="180">
        <v>15624.75</v>
      </c>
      <c r="E12" s="180">
        <v>15624.75</v>
      </c>
      <c r="F12" s="180">
        <v>15624.75</v>
      </c>
      <c r="G12" s="177">
        <v>50510</v>
      </c>
    </row>
    <row r="13" spans="1:7" ht="12.75">
      <c r="A13" s="29" t="s">
        <v>88</v>
      </c>
      <c r="B13" s="188">
        <v>160065</v>
      </c>
      <c r="C13" s="180">
        <v>40016.25</v>
      </c>
      <c r="D13" s="180">
        <v>40016.25</v>
      </c>
      <c r="E13" s="180">
        <v>40016.25</v>
      </c>
      <c r="F13" s="180">
        <v>40016.25</v>
      </c>
      <c r="G13" s="177">
        <v>164000</v>
      </c>
    </row>
    <row r="14" spans="2:6" ht="12.75">
      <c r="B14" s="188"/>
      <c r="C14" s="180"/>
      <c r="D14" s="180"/>
      <c r="E14" s="180"/>
      <c r="F14" s="180"/>
    </row>
    <row r="15" spans="2:6" ht="12.75" hidden="1">
      <c r="B15" s="188"/>
      <c r="C15" s="180"/>
      <c r="D15" s="180"/>
      <c r="E15" s="180"/>
      <c r="F15" s="180"/>
    </row>
    <row r="16" spans="2:6" ht="12.75" hidden="1">
      <c r="B16" s="188"/>
      <c r="C16" s="180"/>
      <c r="D16" s="189"/>
      <c r="E16" s="189"/>
      <c r="F16" s="189"/>
    </row>
    <row r="17" spans="3:6" ht="12.75" hidden="1">
      <c r="C17" s="180"/>
      <c r="D17" s="180"/>
      <c r="E17" s="180"/>
      <c r="F17" s="180"/>
    </row>
    <row r="18" spans="2:6" ht="13.5" customHeight="1" hidden="1">
      <c r="B18" s="188"/>
      <c r="C18" s="180"/>
      <c r="D18" s="180"/>
      <c r="E18" s="180"/>
      <c r="F18" s="180"/>
    </row>
    <row r="19" spans="3:5" ht="12.75" customHeight="1" hidden="1">
      <c r="C19" s="59"/>
      <c r="D19" s="60"/>
      <c r="E19" s="180"/>
    </row>
    <row r="20" spans="1:7" s="1" customFormat="1" ht="12.75">
      <c r="A20" s="15" t="s">
        <v>19</v>
      </c>
      <c r="B20" s="167">
        <f>SUM(B10:B18)</f>
        <v>359435.74</v>
      </c>
      <c r="C20" s="40">
        <f>SUM(C10:C13)</f>
        <v>89858.935</v>
      </c>
      <c r="D20" s="40">
        <f>SUM(D10:D13)</f>
        <v>89858.935</v>
      </c>
      <c r="E20" s="40">
        <f>SUM(E10:E13)</f>
        <v>89858.935</v>
      </c>
      <c r="F20" s="40">
        <f>SUM(F10:F13)</f>
        <v>89858.935</v>
      </c>
      <c r="G20" s="40">
        <f>SUM(C20:F20)</f>
        <v>359435.74</v>
      </c>
    </row>
    <row r="21" spans="1:5" ht="12.75">
      <c r="A21" s="190" t="s">
        <v>1</v>
      </c>
      <c r="B21" s="179"/>
      <c r="C21" s="180"/>
      <c r="D21" s="189"/>
      <c r="E21" s="180"/>
    </row>
    <row r="22" spans="2:5" ht="12.75">
      <c r="B22" s="188"/>
      <c r="C22" s="180"/>
      <c r="D22" s="189"/>
      <c r="E22" s="180"/>
    </row>
    <row r="23" spans="2:6" ht="12.75" hidden="1">
      <c r="B23" s="168"/>
      <c r="C23" s="180"/>
      <c r="D23" s="180"/>
      <c r="E23" s="180"/>
      <c r="F23" s="180"/>
    </row>
    <row r="24" spans="2:5" ht="12.75" hidden="1">
      <c r="B24" s="188"/>
      <c r="C24" s="180"/>
      <c r="D24" s="189"/>
      <c r="E24" s="180"/>
    </row>
    <row r="25" spans="1:7" s="1" customFormat="1" ht="12.75">
      <c r="A25" s="15" t="s">
        <v>19</v>
      </c>
      <c r="B25" s="167">
        <f>SUM(B23:B24)</f>
        <v>0</v>
      </c>
      <c r="C25" s="40">
        <f>SUM(C22:C24)</f>
        <v>0</v>
      </c>
      <c r="D25" s="40">
        <f>SUM(D22:D24)</f>
        <v>0</v>
      </c>
      <c r="E25" s="40">
        <f>SUM(E22:E24)</f>
        <v>0</v>
      </c>
      <c r="F25" s="40">
        <f>SUM(F22:F24)</f>
        <v>0</v>
      </c>
      <c r="G25" s="40">
        <f>SUM(G22:G24)</f>
        <v>0</v>
      </c>
    </row>
    <row r="26" spans="1:5" ht="12.75">
      <c r="A26" s="190" t="s">
        <v>2</v>
      </c>
      <c r="B26" s="179"/>
      <c r="C26" s="180"/>
      <c r="D26" s="189"/>
      <c r="E26" s="180"/>
    </row>
    <row r="27" spans="2:5" ht="12.75">
      <c r="B27" s="188"/>
      <c r="C27" s="180"/>
      <c r="D27" s="189"/>
      <c r="E27" s="180"/>
    </row>
    <row r="28" spans="1:4" ht="12.75" hidden="1">
      <c r="A28" s="15"/>
      <c r="B28" s="167"/>
      <c r="C28" s="43"/>
      <c r="D28" s="189"/>
    </row>
    <row r="29" spans="1:7" ht="13.5" thickBot="1">
      <c r="A29" s="15" t="s">
        <v>19</v>
      </c>
      <c r="B29" s="167">
        <v>0</v>
      </c>
      <c r="C29" s="40">
        <f>SUM(C28:C28)</f>
        <v>0</v>
      </c>
      <c r="D29" s="40">
        <f>SUM(D28:D28)</f>
        <v>0</v>
      </c>
      <c r="E29" s="40">
        <f>SUM(E28:E28)</f>
        <v>0</v>
      </c>
      <c r="F29" s="40">
        <f>SUM(F28:F28)</f>
        <v>0</v>
      </c>
      <c r="G29" s="40">
        <f>SUM(G28:G28)</f>
        <v>0</v>
      </c>
    </row>
    <row r="30" spans="1:7" s="1" customFormat="1" ht="13.5" thickBot="1">
      <c r="A30" s="31" t="s">
        <v>128</v>
      </c>
      <c r="B30" s="191"/>
      <c r="C30" s="176"/>
      <c r="D30" s="180"/>
      <c r="E30" s="62"/>
      <c r="F30" s="40"/>
      <c r="G30" s="40"/>
    </row>
    <row r="31" spans="1:7" s="1" customFormat="1" ht="6.75" customHeight="1">
      <c r="A31" s="29"/>
      <c r="B31" s="188"/>
      <c r="C31" s="40"/>
      <c r="D31" s="59"/>
      <c r="E31" s="62"/>
      <c r="F31" s="40"/>
      <c r="G31" s="177"/>
    </row>
    <row r="32" spans="1:7" ht="12.75">
      <c r="A32" s="29" t="s">
        <v>109</v>
      </c>
      <c r="B32" s="188">
        <v>11406.24</v>
      </c>
      <c r="C32" s="180">
        <v>2851.56</v>
      </c>
      <c r="D32" s="180">
        <v>2851.56</v>
      </c>
      <c r="E32" s="180">
        <v>2851.56</v>
      </c>
      <c r="F32" s="180">
        <v>2851.56</v>
      </c>
      <c r="G32" s="177">
        <f>SUM(C32:F32)</f>
        <v>11406.24</v>
      </c>
    </row>
    <row r="33" spans="1:7" ht="12.75">
      <c r="A33" s="29" t="s">
        <v>64</v>
      </c>
      <c r="B33" s="188">
        <v>16392.41</v>
      </c>
      <c r="C33" s="180">
        <v>4098.1025</v>
      </c>
      <c r="D33" s="180">
        <v>4098.1025</v>
      </c>
      <c r="E33" s="180">
        <v>4098.1025</v>
      </c>
      <c r="F33" s="180">
        <v>4098.1025</v>
      </c>
      <c r="G33" s="177">
        <v>16286.1828</v>
      </c>
    </row>
    <row r="34" spans="1:7" ht="12.75">
      <c r="A34" s="29" t="s">
        <v>110</v>
      </c>
      <c r="B34" s="188">
        <v>12693.55</v>
      </c>
      <c r="C34" s="180">
        <v>3173.3875</v>
      </c>
      <c r="D34" s="180">
        <v>3173.3875</v>
      </c>
      <c r="E34" s="180">
        <v>3173.3875</v>
      </c>
      <c r="F34" s="180">
        <v>3173.3875</v>
      </c>
      <c r="G34" s="177">
        <v>10258.581</v>
      </c>
    </row>
    <row r="35" spans="1:7" ht="12.75">
      <c r="A35" s="29" t="s">
        <v>88</v>
      </c>
      <c r="B35" s="188">
        <v>32509.2</v>
      </c>
      <c r="C35" s="180">
        <v>8127.3</v>
      </c>
      <c r="D35" s="180">
        <v>8127.3</v>
      </c>
      <c r="E35" s="180">
        <v>8127.3</v>
      </c>
      <c r="F35" s="180">
        <v>8127.3</v>
      </c>
      <c r="G35" s="177">
        <v>33308.4</v>
      </c>
    </row>
    <row r="36" spans="2:6" ht="12.75">
      <c r="B36" s="188"/>
      <c r="C36" s="180"/>
      <c r="D36" s="180"/>
      <c r="E36" s="180"/>
      <c r="F36" s="180"/>
    </row>
    <row r="37" spans="2:6" ht="12.75" hidden="1">
      <c r="B37" s="188"/>
      <c r="C37" s="180"/>
      <c r="D37" s="180"/>
      <c r="E37" s="180"/>
      <c r="F37" s="180"/>
    </row>
    <row r="38" spans="2:6" ht="12.75" hidden="1">
      <c r="B38" s="188"/>
      <c r="C38" s="180"/>
      <c r="D38" s="180"/>
      <c r="E38" s="180"/>
      <c r="F38" s="180"/>
    </row>
    <row r="39" spans="2:6" ht="12.75" hidden="1">
      <c r="B39" s="188"/>
      <c r="C39" s="189"/>
      <c r="D39" s="189"/>
      <c r="E39" s="189"/>
      <c r="F39" s="189"/>
    </row>
    <row r="40" spans="2:6" ht="13.5" customHeight="1" hidden="1">
      <c r="B40" s="188"/>
      <c r="C40" s="180"/>
      <c r="D40" s="180"/>
      <c r="E40" s="180"/>
      <c r="F40" s="180"/>
    </row>
    <row r="41" spans="2:6" ht="12.75" hidden="1">
      <c r="B41" s="188"/>
      <c r="C41" s="180"/>
      <c r="D41" s="180"/>
      <c r="E41" s="180"/>
      <c r="F41" s="180"/>
    </row>
    <row r="42" spans="2:5" ht="12.75" hidden="1">
      <c r="B42" s="168"/>
      <c r="C42" s="59"/>
      <c r="D42" s="189"/>
      <c r="E42" s="180"/>
    </row>
    <row r="43" spans="1:8" s="1" customFormat="1" ht="12.75">
      <c r="A43" s="15" t="s">
        <v>19</v>
      </c>
      <c r="B43" s="167">
        <f>SUM(B32:B42)</f>
        <v>73001.4</v>
      </c>
      <c r="C43" s="40">
        <f>SUM(C32:C42)</f>
        <v>18250.35</v>
      </c>
      <c r="D43" s="40">
        <f>SUM(D32:D42)</f>
        <v>18250.35</v>
      </c>
      <c r="E43" s="40">
        <f>SUM(E32:E42)</f>
        <v>18250.35</v>
      </c>
      <c r="F43" s="40">
        <f>SUM(F32:F42)</f>
        <v>18250.35</v>
      </c>
      <c r="G43" s="40">
        <f>SUM(C43:F43)</f>
        <v>73001.4</v>
      </c>
      <c r="H43" s="22"/>
    </row>
    <row r="44" spans="1:7" s="1" customFormat="1" ht="12.75">
      <c r="A44" s="190" t="s">
        <v>3</v>
      </c>
      <c r="B44" s="179"/>
      <c r="C44" s="192"/>
      <c r="D44" s="180"/>
      <c r="E44" s="62"/>
      <c r="F44" s="40"/>
      <c r="G44" s="40"/>
    </row>
    <row r="45" spans="2:4" ht="12.75">
      <c r="B45" s="188"/>
      <c r="C45" s="177"/>
      <c r="D45" s="177"/>
    </row>
    <row r="46" spans="1:7" ht="12.75">
      <c r="A46" s="15" t="s">
        <v>19</v>
      </c>
      <c r="B46" s="167">
        <v>0</v>
      </c>
      <c r="C46" s="40">
        <f>SUM(C44:C45)</f>
        <v>0</v>
      </c>
      <c r="D46" s="40">
        <f>SUM(D44:D45)</f>
        <v>0</v>
      </c>
      <c r="E46" s="40">
        <f>SUM(E44:E45)</f>
        <v>0</v>
      </c>
      <c r="F46" s="40">
        <f>SUM(F44:F45)</f>
        <v>0</v>
      </c>
      <c r="G46" s="40">
        <f>SUM(C46:F46)</f>
        <v>0</v>
      </c>
    </row>
    <row r="47" spans="1:5" ht="13.5" thickBot="1">
      <c r="A47" s="15"/>
      <c r="B47" s="167"/>
      <c r="C47" s="177"/>
      <c r="D47" s="177"/>
      <c r="E47" s="177"/>
    </row>
    <row r="48" spans="1:8" ht="16.5" thickBot="1">
      <c r="A48" s="6" t="s">
        <v>20</v>
      </c>
      <c r="B48" s="170">
        <f>B43+B25+B20</f>
        <v>432437.14</v>
      </c>
      <c r="C48" s="43">
        <f>C46+C43+C29+C25+C20</f>
        <v>108109.285</v>
      </c>
      <c r="D48" s="43">
        <f>D46+D43+D29+D25+D20</f>
        <v>108109.285</v>
      </c>
      <c r="E48" s="43">
        <f>E46+E43+E29+E25+E20</f>
        <v>108109.285</v>
      </c>
      <c r="F48" s="43">
        <f>F46+F43+F29+F25+F20</f>
        <v>108109.285</v>
      </c>
      <c r="G48" s="43">
        <f>G46+G43+G29+G25+G20</f>
        <v>432437.14</v>
      </c>
      <c r="H48" s="30"/>
    </row>
    <row r="49" spans="1:5" ht="13.5" thickBot="1">
      <c r="A49" s="15"/>
      <c r="B49" s="167"/>
      <c r="C49" s="177"/>
      <c r="D49" s="177"/>
      <c r="E49" s="177"/>
    </row>
    <row r="50" spans="1:5" ht="16.5" thickBot="1">
      <c r="A50" s="6" t="s">
        <v>4</v>
      </c>
      <c r="B50" s="160"/>
      <c r="C50" s="177"/>
      <c r="D50" s="177"/>
      <c r="E50" s="177"/>
    </row>
    <row r="51" spans="1:4" ht="16.5" thickBot="1">
      <c r="A51" s="23"/>
      <c r="B51" s="160"/>
      <c r="C51" s="192"/>
      <c r="D51" s="180"/>
    </row>
    <row r="52" spans="1:4" ht="13.5" thickBot="1">
      <c r="A52" s="31" t="s">
        <v>6</v>
      </c>
      <c r="B52" s="191"/>
      <c r="C52" s="180"/>
      <c r="D52" s="180"/>
    </row>
    <row r="53" spans="1:5" ht="12.75">
      <c r="A53" s="32"/>
      <c r="B53" s="191"/>
      <c r="C53" s="180"/>
      <c r="E53" s="193"/>
    </row>
    <row r="54" spans="1:7" ht="12.75">
      <c r="A54" s="29" t="s">
        <v>106</v>
      </c>
      <c r="B54" s="188">
        <v>20000</v>
      </c>
      <c r="C54" s="180">
        <f>B54/4</f>
        <v>5000</v>
      </c>
      <c r="D54" s="180">
        <v>5000</v>
      </c>
      <c r="E54" s="180">
        <v>5000</v>
      </c>
      <c r="F54" s="180">
        <v>5000</v>
      </c>
      <c r="G54" s="177">
        <f>SUM(C54:F54)</f>
        <v>20000</v>
      </c>
    </row>
    <row r="55" spans="1:7" ht="12.75">
      <c r="A55" s="29" t="s">
        <v>89</v>
      </c>
      <c r="B55" s="188">
        <v>9500</v>
      </c>
      <c r="C55" s="180">
        <f>B55/4</f>
        <v>2375</v>
      </c>
      <c r="D55" s="180">
        <v>2375</v>
      </c>
      <c r="E55" s="180">
        <v>2375</v>
      </c>
      <c r="F55" s="180">
        <v>2375</v>
      </c>
      <c r="G55" s="177">
        <f>SUM(C55:F55)</f>
        <v>9500</v>
      </c>
    </row>
    <row r="56" spans="1:7" ht="12.75">
      <c r="A56" s="29" t="s">
        <v>90</v>
      </c>
      <c r="B56" s="188">
        <v>4723</v>
      </c>
      <c r="C56" s="180">
        <f>B56/4</f>
        <v>1180.75</v>
      </c>
      <c r="D56" s="180">
        <v>1180.75</v>
      </c>
      <c r="E56" s="180">
        <v>1180.75</v>
      </c>
      <c r="F56" s="180">
        <v>1180.75</v>
      </c>
      <c r="G56" s="177">
        <f>SUM(C56:F56)</f>
        <v>4723</v>
      </c>
    </row>
    <row r="57" spans="1:7" ht="12.75">
      <c r="A57" s="29" t="s">
        <v>91</v>
      </c>
      <c r="B57" s="188">
        <v>1100</v>
      </c>
      <c r="C57" s="180">
        <f>B57/4</f>
        <v>275</v>
      </c>
      <c r="D57" s="180">
        <v>275</v>
      </c>
      <c r="E57" s="180">
        <v>275</v>
      </c>
      <c r="F57" s="180">
        <v>275</v>
      </c>
      <c r="G57" s="177">
        <f>SUM(C57:F57)</f>
        <v>1100</v>
      </c>
    </row>
    <row r="58" spans="1:7" ht="12.75" hidden="1">
      <c r="A58" s="15"/>
      <c r="B58" s="21"/>
      <c r="C58" s="192"/>
      <c r="D58" s="180"/>
      <c r="G58" s="177">
        <f>SUM(C58:F58)</f>
        <v>0</v>
      </c>
    </row>
    <row r="59" spans="1:4" ht="12.75">
      <c r="A59" s="15"/>
      <c r="B59" s="21"/>
      <c r="C59" s="65"/>
      <c r="D59" s="180"/>
    </row>
    <row r="60" spans="1:8" ht="13.5" thickBot="1">
      <c r="A60" s="15" t="s">
        <v>19</v>
      </c>
      <c r="B60" s="21">
        <f aca="true" t="shared" si="0" ref="B60:G60">SUM(B54:B59)</f>
        <v>35323</v>
      </c>
      <c r="C60" s="40">
        <f t="shared" si="0"/>
        <v>8830.75</v>
      </c>
      <c r="D60" s="40">
        <f t="shared" si="0"/>
        <v>8830.75</v>
      </c>
      <c r="E60" s="40">
        <f t="shared" si="0"/>
        <v>8830.75</v>
      </c>
      <c r="F60" s="40">
        <f t="shared" si="0"/>
        <v>8830.75</v>
      </c>
      <c r="G60" s="40">
        <f t="shared" si="0"/>
        <v>35323</v>
      </c>
      <c r="H60" s="30"/>
    </row>
    <row r="61" spans="1:7" ht="13.5" thickBot="1">
      <c r="A61" s="31" t="s">
        <v>8</v>
      </c>
      <c r="B61" s="191"/>
      <c r="C61" s="62"/>
      <c r="D61" s="62"/>
      <c r="E61" s="62"/>
      <c r="F61" s="40"/>
      <c r="G61" s="40"/>
    </row>
    <row r="62" spans="1:7" ht="12.75">
      <c r="A62" s="32" t="s">
        <v>36</v>
      </c>
      <c r="B62" s="191">
        <v>0</v>
      </c>
      <c r="C62" s="176">
        <v>0</v>
      </c>
      <c r="D62" s="176">
        <v>0</v>
      </c>
      <c r="E62" s="176">
        <v>0</v>
      </c>
      <c r="F62" s="177">
        <v>0</v>
      </c>
      <c r="G62" s="177">
        <f>SUM(B62:F62)</f>
        <v>0</v>
      </c>
    </row>
    <row r="63" spans="1:7" ht="12.75" hidden="1">
      <c r="A63" s="15"/>
      <c r="B63" s="21"/>
      <c r="C63" s="62"/>
      <c r="D63" s="62"/>
      <c r="E63" s="62"/>
      <c r="F63" s="40"/>
      <c r="G63" s="40">
        <f>SUM(C63:F63)</f>
        <v>0</v>
      </c>
    </row>
    <row r="64" spans="1:7" ht="12.75">
      <c r="A64" s="15"/>
      <c r="B64" s="21"/>
      <c r="C64" s="62"/>
      <c r="D64" s="62"/>
      <c r="E64" s="62"/>
      <c r="F64" s="40"/>
      <c r="G64" s="40"/>
    </row>
    <row r="65" spans="1:8" ht="13.5" thickBot="1">
      <c r="A65" s="15" t="s">
        <v>19</v>
      </c>
      <c r="B65" s="21">
        <v>0</v>
      </c>
      <c r="C65" s="40">
        <f>SUM(C62:C64)</f>
        <v>0</v>
      </c>
      <c r="D65" s="40">
        <f>SUM(D62:D64)</f>
        <v>0</v>
      </c>
      <c r="E65" s="40">
        <f>SUM(E62:E64)</f>
        <v>0</v>
      </c>
      <c r="F65" s="40">
        <f>SUM(F62:F64)</f>
        <v>0</v>
      </c>
      <c r="G65" s="40">
        <f>SUM(G62:G64)</f>
        <v>0</v>
      </c>
      <c r="H65" s="30"/>
    </row>
    <row r="66" spans="1:7" ht="13.5" thickBot="1">
      <c r="A66" s="31" t="s">
        <v>7</v>
      </c>
      <c r="B66" s="191"/>
      <c r="C66" s="62"/>
      <c r="D66" s="62"/>
      <c r="E66" s="62"/>
      <c r="F66" s="40"/>
      <c r="G66" s="40"/>
    </row>
    <row r="67" spans="1:7" ht="12.75">
      <c r="A67" s="32" t="s">
        <v>36</v>
      </c>
      <c r="B67" s="191"/>
      <c r="C67" s="62"/>
      <c r="D67" s="62"/>
      <c r="E67" s="62"/>
      <c r="F67" s="40"/>
      <c r="G67" s="40"/>
    </row>
    <row r="68" spans="1:7" ht="12.75" hidden="1">
      <c r="A68" s="15"/>
      <c r="B68" s="21"/>
      <c r="C68" s="62"/>
      <c r="D68" s="62"/>
      <c r="E68" s="62"/>
      <c r="F68" s="40"/>
      <c r="G68" s="40">
        <f aca="true" t="shared" si="1" ref="G68:G78">SUM(C68:F68)</f>
        <v>0</v>
      </c>
    </row>
    <row r="69" spans="1:7" ht="12.75" hidden="1">
      <c r="A69" s="15"/>
      <c r="B69" s="21"/>
      <c r="C69" s="62"/>
      <c r="D69" s="62"/>
      <c r="E69" s="62"/>
      <c r="F69" s="40"/>
      <c r="G69" s="40">
        <f t="shared" si="1"/>
        <v>0</v>
      </c>
    </row>
    <row r="70" spans="1:7" ht="12.75" hidden="1">
      <c r="A70" s="15"/>
      <c r="B70" s="21"/>
      <c r="C70" s="62"/>
      <c r="D70" s="62"/>
      <c r="E70" s="62"/>
      <c r="F70" s="40"/>
      <c r="G70" s="40">
        <f t="shared" si="1"/>
        <v>0</v>
      </c>
    </row>
    <row r="71" spans="1:7" ht="12.75" hidden="1">
      <c r="A71" s="15"/>
      <c r="B71" s="21"/>
      <c r="C71" s="62"/>
      <c r="D71" s="62"/>
      <c r="E71" s="62"/>
      <c r="F71" s="40"/>
      <c r="G71" s="40">
        <f t="shared" si="1"/>
        <v>0</v>
      </c>
    </row>
    <row r="72" spans="1:7" ht="12.75" hidden="1">
      <c r="A72" s="15"/>
      <c r="B72" s="21"/>
      <c r="C72" s="62"/>
      <c r="D72" s="62"/>
      <c r="E72" s="62"/>
      <c r="F72" s="40"/>
      <c r="G72" s="40">
        <f t="shared" si="1"/>
        <v>0</v>
      </c>
    </row>
    <row r="73" spans="1:7" ht="12.75" hidden="1">
      <c r="A73" s="15"/>
      <c r="B73" s="21"/>
      <c r="C73" s="62"/>
      <c r="D73" s="62"/>
      <c r="E73" s="62"/>
      <c r="F73" s="40"/>
      <c r="G73" s="40">
        <f t="shared" si="1"/>
        <v>0</v>
      </c>
    </row>
    <row r="74" spans="1:7" ht="12.75" hidden="1">
      <c r="A74" s="15"/>
      <c r="B74" s="21"/>
      <c r="C74" s="62"/>
      <c r="D74" s="62"/>
      <c r="E74" s="62"/>
      <c r="F74" s="40"/>
      <c r="G74" s="40">
        <f t="shared" si="1"/>
        <v>0</v>
      </c>
    </row>
    <row r="75" spans="1:7" ht="12.75" hidden="1">
      <c r="A75" s="15"/>
      <c r="B75" s="21"/>
      <c r="C75" s="62"/>
      <c r="D75" s="62"/>
      <c r="E75" s="62"/>
      <c r="F75" s="40"/>
      <c r="G75" s="40">
        <f t="shared" si="1"/>
        <v>0</v>
      </c>
    </row>
    <row r="76" spans="1:7" ht="12.75" hidden="1">
      <c r="A76" s="15"/>
      <c r="B76" s="21"/>
      <c r="C76" s="62"/>
      <c r="D76" s="62"/>
      <c r="E76" s="62"/>
      <c r="F76" s="40"/>
      <c r="G76" s="40">
        <f t="shared" si="1"/>
        <v>0</v>
      </c>
    </row>
    <row r="77" spans="1:7" ht="12.75" hidden="1">
      <c r="A77" s="15"/>
      <c r="B77" s="21"/>
      <c r="C77" s="62"/>
      <c r="D77" s="62"/>
      <c r="E77" s="62"/>
      <c r="F77" s="40"/>
      <c r="G77" s="40">
        <f t="shared" si="1"/>
        <v>0</v>
      </c>
    </row>
    <row r="78" spans="1:7" ht="12.75" hidden="1">
      <c r="A78" s="15"/>
      <c r="B78" s="21"/>
      <c r="C78" s="62"/>
      <c r="D78" s="62"/>
      <c r="E78" s="62"/>
      <c r="F78" s="40"/>
      <c r="G78" s="40">
        <f t="shared" si="1"/>
        <v>0</v>
      </c>
    </row>
    <row r="79" spans="1:7" ht="13.5" thickBot="1">
      <c r="A79" s="15" t="s">
        <v>19</v>
      </c>
      <c r="B79" s="21">
        <v>0</v>
      </c>
      <c r="C79" s="40">
        <f>SUM(C67:C78)</f>
        <v>0</v>
      </c>
      <c r="D79" s="40">
        <f>SUM(D67:D78)</f>
        <v>0</v>
      </c>
      <c r="E79" s="40">
        <f>SUM(E67:E78)</f>
        <v>0</v>
      </c>
      <c r="F79" s="40">
        <f>SUM(F67:F78)</f>
        <v>0</v>
      </c>
      <c r="G79" s="40">
        <f>SUM(G67:G78)</f>
        <v>0</v>
      </c>
    </row>
    <row r="80" spans="1:7" ht="13.5" thickBot="1">
      <c r="A80" s="31" t="s">
        <v>9</v>
      </c>
      <c r="B80" s="191"/>
      <c r="C80" s="62"/>
      <c r="D80" s="62"/>
      <c r="E80" s="62"/>
      <c r="F80" s="40"/>
      <c r="G80" s="40"/>
    </row>
    <row r="81" spans="1:7" ht="12.75">
      <c r="A81" s="32"/>
      <c r="B81" s="191"/>
      <c r="C81" s="67"/>
      <c r="D81" s="62"/>
      <c r="E81" s="62"/>
      <c r="F81" s="40"/>
      <c r="G81" s="40"/>
    </row>
    <row r="82" spans="1:7" ht="12.75">
      <c r="A82" s="29" t="s">
        <v>92</v>
      </c>
      <c r="B82" s="188">
        <v>500</v>
      </c>
      <c r="C82" s="180">
        <f>B82/4</f>
        <v>125</v>
      </c>
      <c r="D82" s="180">
        <v>125</v>
      </c>
      <c r="E82" s="180">
        <v>125</v>
      </c>
      <c r="F82" s="180">
        <v>125</v>
      </c>
      <c r="G82" s="177">
        <f aca="true" t="shared" si="2" ref="G82:G90">SUM(C82:F82)</f>
        <v>500</v>
      </c>
    </row>
    <row r="83" spans="1:7" ht="12.75">
      <c r="A83" s="29" t="s">
        <v>93</v>
      </c>
      <c r="B83" s="188">
        <v>1000</v>
      </c>
      <c r="C83" s="180">
        <f>B83/4</f>
        <v>250</v>
      </c>
      <c r="D83" s="180">
        <v>250</v>
      </c>
      <c r="E83" s="180">
        <v>250</v>
      </c>
      <c r="F83" s="180">
        <v>250</v>
      </c>
      <c r="G83" s="177">
        <f t="shared" si="2"/>
        <v>1000</v>
      </c>
    </row>
    <row r="84" spans="1:7" ht="12.75">
      <c r="A84" s="29" t="s">
        <v>94</v>
      </c>
      <c r="B84" s="188">
        <v>22095.81</v>
      </c>
      <c r="C84" s="180">
        <f>B84/4</f>
        <v>5523.9525</v>
      </c>
      <c r="D84" s="180">
        <v>5523.9525</v>
      </c>
      <c r="E84" s="180">
        <v>5523.9525</v>
      </c>
      <c r="F84" s="180">
        <v>5523.9525</v>
      </c>
      <c r="G84" s="177">
        <f t="shared" si="2"/>
        <v>22095.81</v>
      </c>
    </row>
    <row r="85" spans="1:7" ht="12.75">
      <c r="A85" s="29" t="s">
        <v>95</v>
      </c>
      <c r="B85" s="188">
        <v>12416</v>
      </c>
      <c r="C85" s="180">
        <f>B85/4</f>
        <v>3104</v>
      </c>
      <c r="D85" s="180">
        <v>3104</v>
      </c>
      <c r="E85" s="180">
        <v>3104</v>
      </c>
      <c r="F85" s="180">
        <v>3104</v>
      </c>
      <c r="G85" s="177">
        <f t="shared" si="2"/>
        <v>12416</v>
      </c>
    </row>
    <row r="86" spans="1:7" ht="12.75">
      <c r="A86" s="29" t="s">
        <v>131</v>
      </c>
      <c r="B86" s="188">
        <f>26473.89</f>
        <v>26473.89</v>
      </c>
      <c r="C86" s="180">
        <v>6618.4725</v>
      </c>
      <c r="D86" s="180">
        <v>6618.4725</v>
      </c>
      <c r="E86" s="180">
        <v>6618.4725</v>
      </c>
      <c r="F86" s="180">
        <v>6618.4725</v>
      </c>
      <c r="G86" s="177">
        <f t="shared" si="2"/>
        <v>26473.89</v>
      </c>
    </row>
    <row r="87" spans="1:7" ht="12.75">
      <c r="A87" s="29" t="s">
        <v>97</v>
      </c>
      <c r="B87" s="188">
        <v>68898.19</v>
      </c>
      <c r="C87" s="180">
        <f>B87/4</f>
        <v>17224.5475</v>
      </c>
      <c r="D87" s="180">
        <v>17224.5475</v>
      </c>
      <c r="E87" s="180">
        <v>17224.5475</v>
      </c>
      <c r="F87" s="180">
        <v>17224.5475</v>
      </c>
      <c r="G87" s="177">
        <f t="shared" si="2"/>
        <v>68898.19</v>
      </c>
    </row>
    <row r="88" spans="1:7" ht="12.75">
      <c r="A88" s="29" t="s">
        <v>98</v>
      </c>
      <c r="B88" s="188">
        <v>12690</v>
      </c>
      <c r="C88" s="180">
        <f>B88/4</f>
        <v>3172.5</v>
      </c>
      <c r="D88" s="180">
        <v>3172.5</v>
      </c>
      <c r="E88" s="180">
        <v>3172.5</v>
      </c>
      <c r="F88" s="180">
        <v>3172.5</v>
      </c>
      <c r="G88" s="177">
        <f t="shared" si="2"/>
        <v>12690</v>
      </c>
    </row>
    <row r="89" spans="1:7" ht="12.75">
      <c r="A89" s="29" t="s">
        <v>100</v>
      </c>
      <c r="B89" s="188">
        <v>15000</v>
      </c>
      <c r="C89" s="180">
        <f>B89/4</f>
        <v>3750</v>
      </c>
      <c r="D89" s="180">
        <v>3750</v>
      </c>
      <c r="E89" s="180">
        <v>3750</v>
      </c>
      <c r="F89" s="180">
        <v>3750</v>
      </c>
      <c r="G89" s="177">
        <f t="shared" si="2"/>
        <v>15000</v>
      </c>
    </row>
    <row r="90" spans="1:7" ht="12.75">
      <c r="A90" s="29" t="s">
        <v>138</v>
      </c>
      <c r="B90" s="188">
        <v>28001.84</v>
      </c>
      <c r="C90" s="180">
        <f>B90/4</f>
        <v>7000.46</v>
      </c>
      <c r="D90" s="180">
        <v>7000.46</v>
      </c>
      <c r="E90" s="180">
        <v>7000.46</v>
      </c>
      <c r="F90" s="180">
        <v>7000.46</v>
      </c>
      <c r="G90" s="177">
        <f t="shared" si="2"/>
        <v>28001.84</v>
      </c>
    </row>
    <row r="91" spans="3:7" ht="12.75">
      <c r="C91" s="62"/>
      <c r="D91" s="62"/>
      <c r="E91" s="62"/>
      <c r="F91" s="40"/>
      <c r="G91" s="40"/>
    </row>
    <row r="92" spans="1:8" ht="13.5" thickBot="1">
      <c r="A92" s="15" t="s">
        <v>19</v>
      </c>
      <c r="B92" s="21">
        <f aca="true" t="shared" si="3" ref="B92:G92">SUM(B82:B91)</f>
        <v>187075.73</v>
      </c>
      <c r="C92" s="40">
        <f t="shared" si="3"/>
        <v>46768.9325</v>
      </c>
      <c r="D92" s="40">
        <f t="shared" si="3"/>
        <v>46768.9325</v>
      </c>
      <c r="E92" s="40">
        <f t="shared" si="3"/>
        <v>46768.9325</v>
      </c>
      <c r="F92" s="40">
        <f t="shared" si="3"/>
        <v>46768.9325</v>
      </c>
      <c r="G92" s="40">
        <f t="shared" si="3"/>
        <v>187075.73</v>
      </c>
      <c r="H92" s="30"/>
    </row>
    <row r="93" spans="1:7" ht="13.5" thickBot="1">
      <c r="A93" s="31" t="s">
        <v>10</v>
      </c>
      <c r="B93" s="191"/>
      <c r="C93" s="62"/>
      <c r="D93" s="62"/>
      <c r="E93" s="62"/>
      <c r="F93" s="40"/>
      <c r="G93" s="40"/>
    </row>
    <row r="94" spans="1:7" ht="12.75">
      <c r="A94" s="32" t="s">
        <v>36</v>
      </c>
      <c r="B94" s="191"/>
      <c r="C94" s="67"/>
      <c r="D94" s="133"/>
      <c r="E94" s="62"/>
      <c r="F94" s="40"/>
      <c r="G94" s="40"/>
    </row>
    <row r="95" spans="1:7" ht="12.75" hidden="1">
      <c r="A95" s="32"/>
      <c r="B95" s="191"/>
      <c r="C95" s="67"/>
      <c r="D95" s="133"/>
      <c r="E95" s="62"/>
      <c r="F95" s="40"/>
      <c r="G95" s="40">
        <f aca="true" t="shared" si="4" ref="G95:G126">SUM(C95:F95)</f>
        <v>0</v>
      </c>
    </row>
    <row r="96" spans="1:7" ht="12.75" hidden="1">
      <c r="A96" s="32"/>
      <c r="B96" s="191"/>
      <c r="C96" s="67"/>
      <c r="D96" s="133"/>
      <c r="E96" s="62"/>
      <c r="F96" s="40"/>
      <c r="G96" s="40">
        <f t="shared" si="4"/>
        <v>0</v>
      </c>
    </row>
    <row r="97" spans="1:7" ht="12.75" hidden="1">
      <c r="A97" s="32"/>
      <c r="B97" s="191"/>
      <c r="C97" s="67"/>
      <c r="D97" s="133"/>
      <c r="E97" s="62"/>
      <c r="F97" s="40"/>
      <c r="G97" s="40">
        <f t="shared" si="4"/>
        <v>0</v>
      </c>
    </row>
    <row r="98" spans="1:7" ht="12.75" hidden="1">
      <c r="A98" s="32"/>
      <c r="B98" s="191"/>
      <c r="C98" s="67"/>
      <c r="D98" s="133"/>
      <c r="E98" s="62"/>
      <c r="F98" s="40"/>
      <c r="G98" s="40">
        <f t="shared" si="4"/>
        <v>0</v>
      </c>
    </row>
    <row r="99" spans="1:7" ht="12.75" hidden="1">
      <c r="A99" s="32"/>
      <c r="B99" s="191"/>
      <c r="C99" s="67"/>
      <c r="D99" s="133"/>
      <c r="E99" s="62"/>
      <c r="F99" s="40"/>
      <c r="G99" s="40">
        <f t="shared" si="4"/>
        <v>0</v>
      </c>
    </row>
    <row r="100" spans="1:7" ht="12.75" hidden="1">
      <c r="A100" s="32"/>
      <c r="B100" s="191"/>
      <c r="C100" s="67"/>
      <c r="D100" s="133"/>
      <c r="E100" s="62"/>
      <c r="F100" s="40"/>
      <c r="G100" s="40">
        <f t="shared" si="4"/>
        <v>0</v>
      </c>
    </row>
    <row r="101" spans="1:7" ht="12.75" hidden="1">
      <c r="A101" s="32"/>
      <c r="B101" s="191"/>
      <c r="C101" s="67"/>
      <c r="D101" s="133"/>
      <c r="E101" s="62"/>
      <c r="F101" s="40"/>
      <c r="G101" s="40">
        <f t="shared" si="4"/>
        <v>0</v>
      </c>
    </row>
    <row r="102" spans="1:7" ht="12.75" hidden="1">
      <c r="A102" s="32"/>
      <c r="B102" s="191"/>
      <c r="C102" s="67"/>
      <c r="D102" s="133"/>
      <c r="E102" s="62"/>
      <c r="F102" s="40"/>
      <c r="G102" s="40">
        <f t="shared" si="4"/>
        <v>0</v>
      </c>
    </row>
    <row r="103" spans="1:7" ht="12.75" hidden="1">
      <c r="A103" s="32"/>
      <c r="B103" s="191"/>
      <c r="C103" s="67"/>
      <c r="D103" s="133"/>
      <c r="E103" s="62"/>
      <c r="F103" s="40"/>
      <c r="G103" s="40">
        <f t="shared" si="4"/>
        <v>0</v>
      </c>
    </row>
    <row r="104" spans="1:7" ht="12.75" hidden="1">
      <c r="A104" s="32"/>
      <c r="B104" s="191"/>
      <c r="C104" s="67"/>
      <c r="D104" s="133"/>
      <c r="E104" s="62"/>
      <c r="F104" s="40"/>
      <c r="G104" s="40">
        <f t="shared" si="4"/>
        <v>0</v>
      </c>
    </row>
    <row r="105" spans="1:7" ht="12.75" hidden="1">
      <c r="A105" s="32"/>
      <c r="B105" s="191"/>
      <c r="C105" s="67"/>
      <c r="D105" s="133"/>
      <c r="E105" s="62"/>
      <c r="F105" s="40"/>
      <c r="G105" s="40">
        <f t="shared" si="4"/>
        <v>0</v>
      </c>
    </row>
    <row r="106" spans="1:7" ht="12.75" hidden="1">
      <c r="A106" s="32"/>
      <c r="B106" s="191"/>
      <c r="C106" s="67"/>
      <c r="D106" s="133"/>
      <c r="E106" s="62"/>
      <c r="F106" s="40"/>
      <c r="G106" s="40">
        <f t="shared" si="4"/>
        <v>0</v>
      </c>
    </row>
    <row r="107" spans="1:7" ht="12.75" hidden="1">
      <c r="A107" s="32"/>
      <c r="B107" s="191"/>
      <c r="C107" s="67"/>
      <c r="D107" s="133"/>
      <c r="E107" s="62"/>
      <c r="F107" s="40"/>
      <c r="G107" s="40">
        <f t="shared" si="4"/>
        <v>0</v>
      </c>
    </row>
    <row r="108" spans="1:7" ht="12.75" hidden="1">
      <c r="A108" s="32"/>
      <c r="B108" s="191"/>
      <c r="C108" s="67"/>
      <c r="D108" s="133"/>
      <c r="E108" s="62"/>
      <c r="F108" s="40"/>
      <c r="G108" s="40">
        <f t="shared" si="4"/>
        <v>0</v>
      </c>
    </row>
    <row r="109" spans="1:7" ht="12.75" hidden="1">
      <c r="A109" s="32"/>
      <c r="B109" s="191"/>
      <c r="C109" s="67"/>
      <c r="D109" s="133"/>
      <c r="E109" s="62"/>
      <c r="F109" s="40"/>
      <c r="G109" s="40">
        <f t="shared" si="4"/>
        <v>0</v>
      </c>
    </row>
    <row r="110" spans="1:7" ht="12.75" hidden="1">
      <c r="A110" s="32"/>
      <c r="B110" s="191"/>
      <c r="C110" s="67"/>
      <c r="D110" s="133"/>
      <c r="E110" s="62"/>
      <c r="F110" s="40"/>
      <c r="G110" s="40">
        <f t="shared" si="4"/>
        <v>0</v>
      </c>
    </row>
    <row r="111" spans="1:7" ht="12.75" hidden="1">
      <c r="A111" s="32"/>
      <c r="B111" s="191"/>
      <c r="C111" s="67"/>
      <c r="D111" s="133"/>
      <c r="E111" s="62"/>
      <c r="F111" s="40"/>
      <c r="G111" s="40">
        <f t="shared" si="4"/>
        <v>0</v>
      </c>
    </row>
    <row r="112" spans="1:7" ht="12.75" hidden="1">
      <c r="A112" s="32"/>
      <c r="B112" s="191"/>
      <c r="C112" s="67"/>
      <c r="D112" s="133"/>
      <c r="E112" s="62"/>
      <c r="F112" s="40"/>
      <c r="G112" s="40">
        <f t="shared" si="4"/>
        <v>0</v>
      </c>
    </row>
    <row r="113" spans="1:7" ht="12.75" hidden="1">
      <c r="A113" s="32"/>
      <c r="B113" s="191"/>
      <c r="C113" s="67"/>
      <c r="D113" s="133"/>
      <c r="E113" s="62"/>
      <c r="F113" s="40"/>
      <c r="G113" s="40">
        <f t="shared" si="4"/>
        <v>0</v>
      </c>
    </row>
    <row r="114" spans="1:7" ht="12.75" hidden="1">
      <c r="A114" s="32"/>
      <c r="B114" s="191"/>
      <c r="C114" s="67"/>
      <c r="D114" s="133"/>
      <c r="E114" s="62"/>
      <c r="F114" s="40"/>
      <c r="G114" s="40">
        <f t="shared" si="4"/>
        <v>0</v>
      </c>
    </row>
    <row r="115" spans="1:7" ht="12.75" hidden="1">
      <c r="A115" s="32"/>
      <c r="B115" s="191"/>
      <c r="C115" s="67"/>
      <c r="D115" s="133"/>
      <c r="E115" s="62"/>
      <c r="F115" s="40"/>
      <c r="G115" s="40">
        <f t="shared" si="4"/>
        <v>0</v>
      </c>
    </row>
    <row r="116" spans="1:7" ht="12.75" hidden="1">
      <c r="A116" s="32"/>
      <c r="B116" s="191"/>
      <c r="C116" s="67"/>
      <c r="D116" s="133"/>
      <c r="E116" s="62"/>
      <c r="F116" s="40"/>
      <c r="G116" s="40">
        <f t="shared" si="4"/>
        <v>0</v>
      </c>
    </row>
    <row r="117" spans="1:7" ht="12.75" hidden="1">
      <c r="A117" s="32"/>
      <c r="B117" s="191"/>
      <c r="C117" s="67"/>
      <c r="D117" s="133"/>
      <c r="E117" s="62"/>
      <c r="F117" s="40"/>
      <c r="G117" s="40">
        <f t="shared" si="4"/>
        <v>0</v>
      </c>
    </row>
    <row r="118" spans="1:7" ht="12.75" hidden="1">
      <c r="A118" s="32"/>
      <c r="B118" s="191"/>
      <c r="C118" s="67"/>
      <c r="D118" s="133"/>
      <c r="E118" s="62"/>
      <c r="F118" s="40"/>
      <c r="G118" s="40">
        <f t="shared" si="4"/>
        <v>0</v>
      </c>
    </row>
    <row r="119" spans="1:7" ht="12.75" hidden="1">
      <c r="A119" s="32"/>
      <c r="B119" s="191"/>
      <c r="C119" s="67"/>
      <c r="D119" s="133"/>
      <c r="E119" s="62"/>
      <c r="F119" s="40"/>
      <c r="G119" s="40">
        <f t="shared" si="4"/>
        <v>0</v>
      </c>
    </row>
    <row r="120" spans="1:7" ht="12.75" hidden="1">
      <c r="A120" s="32"/>
      <c r="B120" s="191"/>
      <c r="C120" s="67"/>
      <c r="D120" s="133"/>
      <c r="E120" s="62"/>
      <c r="F120" s="40"/>
      <c r="G120" s="40">
        <f t="shared" si="4"/>
        <v>0</v>
      </c>
    </row>
    <row r="121" spans="1:7" ht="12.75" hidden="1">
      <c r="A121" s="32"/>
      <c r="B121" s="191"/>
      <c r="C121" s="67"/>
      <c r="D121" s="133"/>
      <c r="E121" s="62"/>
      <c r="F121" s="40"/>
      <c r="G121" s="40">
        <f t="shared" si="4"/>
        <v>0</v>
      </c>
    </row>
    <row r="122" spans="1:7" ht="12.75" hidden="1">
      <c r="A122" s="32"/>
      <c r="B122" s="191"/>
      <c r="C122" s="67"/>
      <c r="D122" s="133"/>
      <c r="E122" s="62"/>
      <c r="F122" s="40"/>
      <c r="G122" s="40">
        <f t="shared" si="4"/>
        <v>0</v>
      </c>
    </row>
    <row r="123" spans="1:7" ht="12.75" hidden="1">
      <c r="A123" s="32"/>
      <c r="B123" s="191"/>
      <c r="C123" s="67"/>
      <c r="D123" s="133"/>
      <c r="E123" s="62"/>
      <c r="F123" s="40"/>
      <c r="G123" s="40">
        <f t="shared" si="4"/>
        <v>0</v>
      </c>
    </row>
    <row r="124" spans="1:7" ht="12.75" hidden="1">
      <c r="A124" s="32"/>
      <c r="B124" s="191"/>
      <c r="C124" s="67"/>
      <c r="D124" s="133"/>
      <c r="E124" s="62"/>
      <c r="F124" s="40"/>
      <c r="G124" s="40">
        <f t="shared" si="4"/>
        <v>0</v>
      </c>
    </row>
    <row r="125" spans="1:7" ht="12.75" hidden="1">
      <c r="A125" s="15"/>
      <c r="B125" s="21"/>
      <c r="C125" s="67"/>
      <c r="D125" s="133"/>
      <c r="E125" s="62"/>
      <c r="F125" s="40"/>
      <c r="G125" s="40">
        <f t="shared" si="4"/>
        <v>0</v>
      </c>
    </row>
    <row r="126" spans="1:7" ht="12.75">
      <c r="A126" s="15" t="s">
        <v>13</v>
      </c>
      <c r="B126" s="21"/>
      <c r="C126" s="65"/>
      <c r="D126" s="133"/>
      <c r="E126" s="62"/>
      <c r="F126" s="40"/>
      <c r="G126" s="40">
        <f t="shared" si="4"/>
        <v>0</v>
      </c>
    </row>
    <row r="127" spans="1:8" ht="12.75">
      <c r="A127" s="15" t="s">
        <v>19</v>
      </c>
      <c r="B127" s="21">
        <v>0</v>
      </c>
      <c r="C127" s="40">
        <f>SUM(C95:C126)</f>
        <v>0</v>
      </c>
      <c r="D127" s="40">
        <f>SUM(D95:D126)</f>
        <v>0</v>
      </c>
      <c r="E127" s="40">
        <f>SUM(E95:E126)</f>
        <v>0</v>
      </c>
      <c r="F127" s="40">
        <f>SUM(F95:F126)</f>
        <v>0</v>
      </c>
      <c r="G127" s="40">
        <f>SUM(G95:G126)</f>
        <v>0</v>
      </c>
      <c r="H127" s="30"/>
    </row>
    <row r="128" spans="1:7" ht="12.75">
      <c r="A128" s="190" t="s">
        <v>11</v>
      </c>
      <c r="B128" s="179"/>
      <c r="C128" s="65"/>
      <c r="D128" s="133"/>
      <c r="E128" s="62"/>
      <c r="F128" s="40"/>
      <c r="G128" s="40"/>
    </row>
    <row r="129" spans="1:7" ht="12.75">
      <c r="A129" s="32" t="s">
        <v>36</v>
      </c>
      <c r="B129" s="191"/>
      <c r="C129" s="67"/>
      <c r="D129" s="62"/>
      <c r="E129" s="62"/>
      <c r="F129" s="40"/>
      <c r="G129" s="40"/>
    </row>
    <row r="130" spans="1:7" ht="12.75" hidden="1">
      <c r="A130" s="15"/>
      <c r="B130" s="21"/>
      <c r="C130" s="67"/>
      <c r="D130" s="62"/>
      <c r="E130" s="62"/>
      <c r="F130" s="40"/>
      <c r="G130" s="40">
        <f>SUM(C130:F130)</f>
        <v>0</v>
      </c>
    </row>
    <row r="131" spans="1:7" ht="12.75" hidden="1">
      <c r="A131" s="15"/>
      <c r="B131" s="21"/>
      <c r="C131" s="67"/>
      <c r="D131" s="62"/>
      <c r="E131" s="62"/>
      <c r="F131" s="40"/>
      <c r="G131" s="40">
        <f>SUM(C131:F131)</f>
        <v>0</v>
      </c>
    </row>
    <row r="132" spans="1:7" ht="12.75" hidden="1">
      <c r="A132" s="15"/>
      <c r="B132" s="21"/>
      <c r="C132" s="67"/>
      <c r="D132" s="62"/>
      <c r="E132" s="62"/>
      <c r="F132" s="40"/>
      <c r="G132" s="40">
        <f>SUM(C132:F132)</f>
        <v>0</v>
      </c>
    </row>
    <row r="133" spans="1:7" ht="12.75" hidden="1">
      <c r="A133" s="15"/>
      <c r="B133" s="21"/>
      <c r="C133" s="67"/>
      <c r="D133" s="62"/>
      <c r="E133" s="62"/>
      <c r="F133" s="40"/>
      <c r="G133" s="40">
        <f>SUM(C133:F133)</f>
        <v>0</v>
      </c>
    </row>
    <row r="134" spans="1:7" ht="12.75" hidden="1">
      <c r="A134" s="15"/>
      <c r="B134" s="21"/>
      <c r="C134" s="67"/>
      <c r="D134" s="62"/>
      <c r="E134" s="62"/>
      <c r="F134" s="40"/>
      <c r="G134" s="40">
        <f>SUM(C134:F134)</f>
        <v>0</v>
      </c>
    </row>
    <row r="135" spans="1:8" ht="12.75">
      <c r="A135" s="15" t="s">
        <v>19</v>
      </c>
      <c r="B135" s="21">
        <v>0</v>
      </c>
      <c r="C135" s="40">
        <f>SUM(C130:C134)</f>
        <v>0</v>
      </c>
      <c r="D135" s="40">
        <f>SUM(D130:D134)</f>
        <v>0</v>
      </c>
      <c r="E135" s="40">
        <f>SUM(E130:E134)</f>
        <v>0</v>
      </c>
      <c r="F135" s="40">
        <f>SUM(F130:F134)</f>
        <v>0</v>
      </c>
      <c r="G135" s="40">
        <f>SUM(G130:G134)</f>
        <v>0</v>
      </c>
      <c r="H135" s="30"/>
    </row>
    <row r="136" spans="1:7" ht="12.75">
      <c r="A136" s="194" t="s">
        <v>12</v>
      </c>
      <c r="B136" s="191"/>
      <c r="C136" s="59"/>
      <c r="D136" s="59"/>
      <c r="E136" s="62"/>
      <c r="F136" s="40"/>
      <c r="G136" s="40"/>
    </row>
    <row r="137" spans="1:7" ht="12.75">
      <c r="A137" s="32"/>
      <c r="B137" s="191"/>
      <c r="C137" s="59"/>
      <c r="D137" s="133"/>
      <c r="E137" s="59"/>
      <c r="F137" s="40"/>
      <c r="G137" s="40"/>
    </row>
    <row r="138" spans="1:7" ht="12.75">
      <c r="A138" s="29" t="s">
        <v>99</v>
      </c>
      <c r="B138" s="188">
        <v>23429.25</v>
      </c>
      <c r="C138" s="180">
        <v>5857.3125</v>
      </c>
      <c r="D138" s="180">
        <v>5857.3125</v>
      </c>
      <c r="E138" s="180">
        <v>5857.3125</v>
      </c>
      <c r="F138" s="180">
        <v>5857.3125</v>
      </c>
      <c r="G138" s="177">
        <f aca="true" t="shared" si="5" ref="G138:G148">SUM(C138:F138)</f>
        <v>23429.25</v>
      </c>
    </row>
    <row r="139" spans="1:7" ht="12.75">
      <c r="A139" s="29" t="s">
        <v>103</v>
      </c>
      <c r="B139" s="188">
        <v>26900</v>
      </c>
      <c r="C139" s="180">
        <f>B139/4</f>
        <v>6725</v>
      </c>
      <c r="D139" s="180">
        <v>6725</v>
      </c>
      <c r="E139" s="180">
        <v>6725</v>
      </c>
      <c r="F139" s="180">
        <v>6725</v>
      </c>
      <c r="G139" s="177">
        <f t="shared" si="5"/>
        <v>26900</v>
      </c>
    </row>
    <row r="140" spans="2:7" s="135" customFormat="1" ht="12.75" hidden="1">
      <c r="B140" s="188"/>
      <c r="C140" s="171"/>
      <c r="D140" s="60"/>
      <c r="E140" s="171"/>
      <c r="F140" s="45"/>
      <c r="G140" s="45">
        <f t="shared" si="5"/>
        <v>0</v>
      </c>
    </row>
    <row r="141" spans="2:7" s="135" customFormat="1" ht="12.75" hidden="1">
      <c r="B141" s="188"/>
      <c r="C141" s="171"/>
      <c r="D141" s="60"/>
      <c r="E141" s="171"/>
      <c r="F141" s="45"/>
      <c r="G141" s="45">
        <f t="shared" si="5"/>
        <v>0</v>
      </c>
    </row>
    <row r="142" spans="2:7" s="135" customFormat="1" ht="12.75" hidden="1">
      <c r="B142" s="188"/>
      <c r="C142" s="171"/>
      <c r="D142" s="60"/>
      <c r="E142" s="171"/>
      <c r="F142" s="45"/>
      <c r="G142" s="45">
        <f t="shared" si="5"/>
        <v>0</v>
      </c>
    </row>
    <row r="143" spans="2:7" s="135" customFormat="1" ht="12.75" hidden="1">
      <c r="B143" s="188"/>
      <c r="C143" s="171"/>
      <c r="D143" s="60"/>
      <c r="E143" s="171"/>
      <c r="F143" s="45"/>
      <c r="G143" s="45">
        <f t="shared" si="5"/>
        <v>0</v>
      </c>
    </row>
    <row r="144" spans="2:7" s="135" customFormat="1" ht="12.75" hidden="1">
      <c r="B144" s="188"/>
      <c r="C144" s="171"/>
      <c r="D144" s="60"/>
      <c r="E144" s="171"/>
      <c r="F144" s="45"/>
      <c r="G144" s="45">
        <f t="shared" si="5"/>
        <v>0</v>
      </c>
    </row>
    <row r="145" spans="2:7" s="135" customFormat="1" ht="12.75" hidden="1">
      <c r="B145" s="188"/>
      <c r="C145" s="171"/>
      <c r="D145" s="60"/>
      <c r="E145" s="171"/>
      <c r="F145" s="45"/>
      <c r="G145" s="45">
        <f t="shared" si="5"/>
        <v>0</v>
      </c>
    </row>
    <row r="146" spans="2:7" s="135" customFormat="1" ht="12.75" hidden="1">
      <c r="B146" s="188"/>
      <c r="C146" s="171"/>
      <c r="D146" s="60"/>
      <c r="E146" s="171"/>
      <c r="F146" s="45"/>
      <c r="G146" s="45">
        <f t="shared" si="5"/>
        <v>0</v>
      </c>
    </row>
    <row r="147" spans="1:7" s="135" customFormat="1" ht="12.75" hidden="1">
      <c r="A147" s="16"/>
      <c r="B147" s="167"/>
      <c r="C147" s="43"/>
      <c r="D147" s="60"/>
      <c r="E147" s="172"/>
      <c r="F147" s="45"/>
      <c r="G147" s="45">
        <f t="shared" si="5"/>
        <v>0</v>
      </c>
    </row>
    <row r="148" spans="1:7" s="135" customFormat="1" ht="12.75" hidden="1">
      <c r="A148" s="16"/>
      <c r="B148" s="167"/>
      <c r="C148" s="43"/>
      <c r="D148" s="60"/>
      <c r="E148" s="172"/>
      <c r="F148" s="45"/>
      <c r="G148" s="45">
        <f t="shared" si="5"/>
        <v>0</v>
      </c>
    </row>
    <row r="149" spans="1:7" s="135" customFormat="1" ht="12.75">
      <c r="A149" s="16"/>
      <c r="B149" s="167"/>
      <c r="C149" s="43"/>
      <c r="D149" s="60"/>
      <c r="E149" s="172"/>
      <c r="F149" s="45"/>
      <c r="G149" s="45"/>
    </row>
    <row r="150" spans="1:8" s="1" customFormat="1" ht="12.75">
      <c r="A150" s="15" t="s">
        <v>19</v>
      </c>
      <c r="B150" s="21">
        <f aca="true" t="shared" si="6" ref="B150:G150">SUM(B138:B149)</f>
        <v>50329.25</v>
      </c>
      <c r="C150" s="40">
        <f t="shared" si="6"/>
        <v>12582.3125</v>
      </c>
      <c r="D150" s="40">
        <f t="shared" si="6"/>
        <v>12582.3125</v>
      </c>
      <c r="E150" s="40">
        <f t="shared" si="6"/>
        <v>12582.3125</v>
      </c>
      <c r="F150" s="40">
        <f t="shared" si="6"/>
        <v>12582.3125</v>
      </c>
      <c r="G150" s="40">
        <f t="shared" si="6"/>
        <v>50329.25</v>
      </c>
      <c r="H150" s="22"/>
    </row>
    <row r="151" spans="1:8" s="1" customFormat="1" ht="13.5" thickBot="1">
      <c r="A151" s="15"/>
      <c r="B151" s="21"/>
      <c r="C151" s="40"/>
      <c r="D151" s="40"/>
      <c r="E151" s="40"/>
      <c r="F151" s="40"/>
      <c r="G151" s="40"/>
      <c r="H151" s="22"/>
    </row>
    <row r="152" spans="1:8" ht="16.5" thickBot="1">
      <c r="A152" s="6" t="s">
        <v>21</v>
      </c>
      <c r="B152" s="173">
        <f aca="true" t="shared" si="7" ref="B152:G152">B150+B135+B127+B92+B79+B65+B60</f>
        <v>272727.98</v>
      </c>
      <c r="C152" s="43">
        <f t="shared" si="7"/>
        <v>68181.995</v>
      </c>
      <c r="D152" s="43">
        <f t="shared" si="7"/>
        <v>68181.995</v>
      </c>
      <c r="E152" s="43">
        <f t="shared" si="7"/>
        <v>68181.995</v>
      </c>
      <c r="F152" s="43">
        <f t="shared" si="7"/>
        <v>68181.995</v>
      </c>
      <c r="G152" s="43">
        <f t="shared" si="7"/>
        <v>272727.98</v>
      </c>
      <c r="H152" s="30"/>
    </row>
    <row r="153" spans="1:8" s="1" customFormat="1" ht="12.75">
      <c r="A153" s="15"/>
      <c r="B153" s="21"/>
      <c r="C153" s="40"/>
      <c r="D153" s="40"/>
      <c r="E153" s="40"/>
      <c r="F153" s="40"/>
      <c r="G153" s="40"/>
      <c r="H153" s="22"/>
    </row>
    <row r="154" spans="1:7" ht="18">
      <c r="A154" s="27" t="s">
        <v>37</v>
      </c>
      <c r="B154" s="174">
        <f>B48+B152</f>
        <v>705165.12</v>
      </c>
      <c r="C154" s="70">
        <f>C152+C48</f>
        <v>176291.28</v>
      </c>
      <c r="D154" s="70">
        <f>D152+D48</f>
        <v>176291.28</v>
      </c>
      <c r="E154" s="70">
        <f>E152+E48</f>
        <v>176291.28</v>
      </c>
      <c r="F154" s="70">
        <f>F152+F48</f>
        <v>176291.28</v>
      </c>
      <c r="G154" s="44">
        <f>G152+G48</f>
        <v>705165.12</v>
      </c>
    </row>
    <row r="158" spans="1:4" ht="12.75">
      <c r="A158" s="15"/>
      <c r="B158" s="21"/>
      <c r="C158" s="180"/>
      <c r="D158" s="180"/>
    </row>
  </sheetData>
  <sheetProtection/>
  <printOptions gridLines="1" horizontalCentered="1"/>
  <pageMargins left="0.27" right="0.25" top="0.6" bottom="0.56" header="0.27" footer="0.21"/>
  <pageSetup fitToHeight="1" fitToWidth="1" horizontalDpi="600" verticalDpi="600" orientation="portrait" scale="59" r:id="rId1"/>
  <headerFooter alignWithMargins="0">
    <oddFooter>&amp;L&amp;F&amp;RPage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36"/>
  <sheetViews>
    <sheetView zoomScalePageLayoutView="0" workbookViewId="0" topLeftCell="A26">
      <selection activeCell="D26" sqref="D26"/>
    </sheetView>
  </sheetViews>
  <sheetFormatPr defaultColWidth="9.140625" defaultRowHeight="12.75"/>
  <cols>
    <col min="1" max="1" width="62.8515625" style="29" bestFit="1" customWidth="1"/>
    <col min="2" max="2" width="7.7109375" style="182" customWidth="1"/>
    <col min="3" max="3" width="22.421875" style="30" bestFit="1" customWidth="1"/>
    <col min="4" max="6" width="18.00390625" style="176" bestFit="1" customWidth="1"/>
    <col min="7" max="8" width="18.00390625" style="177" bestFit="1" customWidth="1"/>
    <col min="9" max="9" width="11.28125" style="29" bestFit="1" customWidth="1"/>
    <col min="10" max="10" width="10.7109375" style="29" bestFit="1" customWidth="1"/>
    <col min="11" max="16384" width="9.140625" style="29" customWidth="1"/>
  </cols>
  <sheetData>
    <row r="1" spans="1:3" ht="12.75">
      <c r="A1" s="1" t="s">
        <v>139</v>
      </c>
      <c r="B1" s="5"/>
      <c r="C1" s="22"/>
    </row>
    <row r="2" spans="1:3" ht="12.75">
      <c r="A2" s="1"/>
      <c r="B2" s="5"/>
      <c r="C2" s="22"/>
    </row>
    <row r="3" spans="1:8" s="4" customFormat="1" ht="20.25" customHeight="1" thickBot="1">
      <c r="A3" s="3" t="s">
        <v>151</v>
      </c>
      <c r="B3" s="3"/>
      <c r="C3" s="148"/>
      <c r="D3" s="149"/>
      <c r="E3" s="149"/>
      <c r="F3" s="150"/>
      <c r="G3" s="151"/>
      <c r="H3" s="151"/>
    </row>
    <row r="4" spans="3:8" s="5" customFormat="1" ht="26.25" thickBot="1">
      <c r="C4" s="212" t="s">
        <v>171</v>
      </c>
      <c r="D4" s="153" t="s">
        <v>14</v>
      </c>
      <c r="E4" s="154" t="s">
        <v>15</v>
      </c>
      <c r="F4" s="155" t="s">
        <v>16</v>
      </c>
      <c r="G4" s="156" t="s">
        <v>17</v>
      </c>
      <c r="H4" s="156" t="s">
        <v>18</v>
      </c>
    </row>
    <row r="5" spans="3:8" s="5" customFormat="1" ht="13.5" thickBot="1">
      <c r="C5" s="157"/>
      <c r="D5" s="158"/>
      <c r="E5" s="158"/>
      <c r="F5" s="159"/>
      <c r="G5" s="159"/>
      <c r="H5" s="159"/>
    </row>
    <row r="6" spans="1:8" s="5" customFormat="1" ht="16.5" thickBot="1">
      <c r="A6" s="6" t="s">
        <v>5</v>
      </c>
      <c r="B6" s="202"/>
      <c r="C6" s="160"/>
      <c r="D6" s="43"/>
      <c r="E6" s="43"/>
      <c r="F6" s="161"/>
      <c r="G6" s="162"/>
      <c r="H6" s="162"/>
    </row>
    <row r="7" spans="1:8" s="5" customFormat="1" ht="16.5" thickBot="1">
      <c r="A7" s="8"/>
      <c r="B7" s="203"/>
      <c r="C7" s="163"/>
      <c r="D7" s="162"/>
      <c r="E7" s="162"/>
      <c r="F7" s="162"/>
      <c r="G7" s="162"/>
      <c r="H7" s="162"/>
    </row>
    <row r="8" spans="1:8" s="182" customFormat="1" ht="13.5" thickBot="1">
      <c r="A8" s="178" t="s">
        <v>0</v>
      </c>
      <c r="B8" s="204" t="s">
        <v>168</v>
      </c>
      <c r="C8" s="179"/>
      <c r="D8" s="180"/>
      <c r="E8" s="180"/>
      <c r="F8" s="176"/>
      <c r="G8" s="181"/>
      <c r="H8" s="181"/>
    </row>
    <row r="9" spans="1:8" s="187" customFormat="1" ht="8.25" customHeight="1">
      <c r="A9" s="183"/>
      <c r="B9" s="205"/>
      <c r="C9" s="179"/>
      <c r="D9" s="184"/>
      <c r="E9" s="184"/>
      <c r="F9" s="185"/>
      <c r="G9" s="186"/>
      <c r="H9" s="186"/>
    </row>
    <row r="10" spans="4:6" ht="12.75" customHeight="1">
      <c r="D10" s="59"/>
      <c r="E10" s="60"/>
      <c r="F10" s="180"/>
    </row>
    <row r="11" spans="1:8" s="1" customFormat="1" ht="12.75">
      <c r="A11" s="15" t="s">
        <v>19</v>
      </c>
      <c r="B11" s="5">
        <f>SUM(B10:B10)</f>
        <v>0</v>
      </c>
      <c r="C11" s="167">
        <f>SUM(C9:C10)</f>
        <v>0</v>
      </c>
      <c r="D11" s="40">
        <f>SUM(D8:D10)</f>
        <v>0</v>
      </c>
      <c r="E11" s="40">
        <v>0</v>
      </c>
      <c r="F11" s="40">
        <v>0</v>
      </c>
      <c r="G11" s="40">
        <v>0</v>
      </c>
      <c r="H11" s="40">
        <f>SUM(D11:G11)</f>
        <v>0</v>
      </c>
    </row>
    <row r="12" spans="1:6" ht="12.75">
      <c r="A12" s="190" t="s">
        <v>1</v>
      </c>
      <c r="B12" s="204"/>
      <c r="C12" s="179"/>
      <c r="D12" s="180"/>
      <c r="E12" s="189"/>
      <c r="F12" s="180"/>
    </row>
    <row r="13" spans="3:6" ht="12.75">
      <c r="C13" s="188"/>
      <c r="D13" s="180"/>
      <c r="E13" s="189"/>
      <c r="F13" s="180"/>
    </row>
    <row r="14" spans="3:8" ht="12.75" hidden="1">
      <c r="C14" s="168"/>
      <c r="D14" s="180">
        <f>C14/4</f>
        <v>0</v>
      </c>
      <c r="E14" s="180">
        <v>48728.6175</v>
      </c>
      <c r="F14" s="180">
        <v>48728.6175</v>
      </c>
      <c r="G14" s="180">
        <v>48728.6175</v>
      </c>
      <c r="H14" s="177">
        <f>SUM(D14:G14)</f>
        <v>146185.8525</v>
      </c>
    </row>
    <row r="15" spans="3:6" ht="12.75" hidden="1">
      <c r="C15" s="188"/>
      <c r="D15" s="180"/>
      <c r="E15" s="189"/>
      <c r="F15" s="180"/>
    </row>
    <row r="16" spans="1:8" s="1" customFormat="1" ht="12.75">
      <c r="A16" s="15" t="s">
        <v>19</v>
      </c>
      <c r="B16" s="5"/>
      <c r="C16" s="167">
        <f>SUM(C14:C15)</f>
        <v>0</v>
      </c>
      <c r="D16" s="40">
        <f>SUM(D13:D15)</f>
        <v>0</v>
      </c>
      <c r="E16" s="40">
        <v>0</v>
      </c>
      <c r="F16" s="40">
        <v>0</v>
      </c>
      <c r="G16" s="40">
        <v>0</v>
      </c>
      <c r="H16" s="40">
        <v>0</v>
      </c>
    </row>
    <row r="17" spans="1:6" ht="12.75">
      <c r="A17" s="190" t="s">
        <v>2</v>
      </c>
      <c r="B17" s="204"/>
      <c r="C17" s="179"/>
      <c r="D17" s="180"/>
      <c r="E17" s="189"/>
      <c r="F17" s="180"/>
    </row>
    <row r="18" spans="3:6" ht="12.75">
      <c r="C18" s="188"/>
      <c r="D18" s="180"/>
      <c r="E18" s="189"/>
      <c r="F18" s="180"/>
    </row>
    <row r="19" spans="1:5" ht="12.75" hidden="1">
      <c r="A19" s="15"/>
      <c r="B19" s="5"/>
      <c r="C19" s="167"/>
      <c r="D19" s="43"/>
      <c r="E19" s="189"/>
    </row>
    <row r="20" spans="1:8" ht="13.5" thickBot="1">
      <c r="A20" s="15" t="s">
        <v>19</v>
      </c>
      <c r="B20" s="5"/>
      <c r="C20" s="167">
        <v>0</v>
      </c>
      <c r="D20" s="40">
        <f>SUM(D19:D19)</f>
        <v>0</v>
      </c>
      <c r="E20" s="40">
        <f>SUM(E19:E19)</f>
        <v>0</v>
      </c>
      <c r="F20" s="40">
        <f>SUM(F19:F19)</f>
        <v>0</v>
      </c>
      <c r="G20" s="40">
        <f>SUM(G19:G19)</f>
        <v>0</v>
      </c>
      <c r="H20" s="40">
        <f>SUM(H19:H19)</f>
        <v>0</v>
      </c>
    </row>
    <row r="21" spans="1:8" s="1" customFormat="1" ht="13.5" thickBot="1">
      <c r="A21" s="31" t="s">
        <v>175</v>
      </c>
      <c r="B21" s="204"/>
      <c r="C21" s="191"/>
      <c r="D21" s="176"/>
      <c r="E21" s="180"/>
      <c r="F21" s="62"/>
      <c r="G21" s="40"/>
      <c r="H21" s="40"/>
    </row>
    <row r="22" spans="1:8" s="1" customFormat="1" ht="6.75" customHeight="1">
      <c r="A22" s="29"/>
      <c r="B22" s="182"/>
      <c r="C22" s="188"/>
      <c r="D22" s="40"/>
      <c r="E22" s="59"/>
      <c r="F22" s="62"/>
      <c r="G22" s="40"/>
      <c r="H22" s="177"/>
    </row>
    <row r="23" spans="1:9" s="1" customFormat="1" ht="12.75">
      <c r="A23" s="15" t="s">
        <v>19</v>
      </c>
      <c r="B23" s="5"/>
      <c r="C23" s="167">
        <v>0</v>
      </c>
      <c r="D23" s="40">
        <f>SUM(D22:D22)</f>
        <v>0</v>
      </c>
      <c r="E23" s="40">
        <f>SUM(E22:E22)</f>
        <v>0</v>
      </c>
      <c r="F23" s="40">
        <f>SUM(F22:F22)</f>
        <v>0</v>
      </c>
      <c r="G23" s="40">
        <f>SUM(G22:G22)</f>
        <v>0</v>
      </c>
      <c r="H23" s="40">
        <f>SUM(D23:G23)</f>
        <v>0</v>
      </c>
      <c r="I23" s="22"/>
    </row>
    <row r="24" spans="1:8" s="1" customFormat="1" ht="12.75">
      <c r="A24" s="190" t="s">
        <v>3</v>
      </c>
      <c r="B24" s="204"/>
      <c r="C24" s="179"/>
      <c r="D24" s="192"/>
      <c r="E24" s="180"/>
      <c r="F24" s="62"/>
      <c r="G24" s="40"/>
      <c r="H24" s="40"/>
    </row>
    <row r="25" spans="3:5" ht="12.75">
      <c r="C25" s="188"/>
      <c r="D25" s="177"/>
      <c r="E25" s="177"/>
    </row>
    <row r="26" spans="1:8" ht="12.75">
      <c r="A26" s="15" t="s">
        <v>19</v>
      </c>
      <c r="B26" s="5"/>
      <c r="C26" s="167">
        <v>0</v>
      </c>
      <c r="D26" s="40">
        <f>SUM(D24:D25)</f>
        <v>0</v>
      </c>
      <c r="E26" s="40">
        <f>SUM(E24:E25)</f>
        <v>0</v>
      </c>
      <c r="F26" s="40">
        <f>SUM(F24:F25)</f>
        <v>0</v>
      </c>
      <c r="G26" s="40">
        <f>SUM(G24:G25)</f>
        <v>0</v>
      </c>
      <c r="H26" s="40">
        <f>SUM(D26:G26)</f>
        <v>0</v>
      </c>
    </row>
    <row r="27" spans="1:6" ht="13.5" thickBot="1">
      <c r="A27" s="15"/>
      <c r="B27" s="5"/>
      <c r="C27" s="167"/>
      <c r="D27" s="177"/>
      <c r="E27" s="177"/>
      <c r="F27" s="177"/>
    </row>
    <row r="28" spans="1:9" ht="16.5" thickBot="1">
      <c r="A28" s="6" t="s">
        <v>20</v>
      </c>
      <c r="B28" s="202">
        <f>B11</f>
        <v>0</v>
      </c>
      <c r="C28" s="170">
        <f>C23+C16+C11</f>
        <v>0</v>
      </c>
      <c r="D28" s="43">
        <f>D26+D23+D20+D16+D11</f>
        <v>0</v>
      </c>
      <c r="E28" s="43">
        <f>E26+E23+E20+E16+E11</f>
        <v>0</v>
      </c>
      <c r="F28" s="43">
        <f>F26+F23+F20+F16+F11</f>
        <v>0</v>
      </c>
      <c r="G28" s="43">
        <f>G26+G23+G20+G16+G11</f>
        <v>0</v>
      </c>
      <c r="H28" s="43">
        <f>H26+H23+H20+H16+H11</f>
        <v>0</v>
      </c>
      <c r="I28" s="30"/>
    </row>
    <row r="29" spans="1:6" ht="13.5" thickBot="1">
      <c r="A29" s="15"/>
      <c r="B29" s="5"/>
      <c r="C29" s="167"/>
      <c r="D29" s="177"/>
      <c r="E29" s="177"/>
      <c r="F29" s="177"/>
    </row>
    <row r="30" spans="1:6" ht="16.5" thickBot="1">
      <c r="A30" s="6" t="s">
        <v>4</v>
      </c>
      <c r="B30" s="202"/>
      <c r="C30" s="160"/>
      <c r="D30" s="177"/>
      <c r="E30" s="177"/>
      <c r="F30" s="177"/>
    </row>
    <row r="31" spans="1:5" ht="16.5" thickBot="1">
      <c r="A31" s="23"/>
      <c r="B31" s="203"/>
      <c r="C31" s="160"/>
      <c r="D31" s="192"/>
      <c r="E31" s="180"/>
    </row>
    <row r="32" spans="1:5" ht="13.5" thickBot="1">
      <c r="A32" s="31" t="s">
        <v>6</v>
      </c>
      <c r="B32" s="204"/>
      <c r="C32" s="191"/>
      <c r="D32" s="180"/>
      <c r="E32" s="180"/>
    </row>
    <row r="33" spans="1:8" ht="12.75">
      <c r="A33" s="29" t="s">
        <v>35</v>
      </c>
      <c r="C33" s="188"/>
      <c r="D33" s="180"/>
      <c r="E33" s="180"/>
      <c r="F33" s="180"/>
      <c r="G33" s="180"/>
      <c r="H33" s="177">
        <f aca="true" t="shared" si="0" ref="H33:H38">SUM(D33:G33)</f>
        <v>0</v>
      </c>
    </row>
    <row r="34" spans="4:8" ht="12.75" hidden="1">
      <c r="D34" s="180"/>
      <c r="E34" s="180"/>
      <c r="H34" s="177">
        <f t="shared" si="0"/>
        <v>0</v>
      </c>
    </row>
    <row r="35" spans="4:8" ht="12.75" hidden="1">
      <c r="D35" s="180"/>
      <c r="E35" s="180"/>
      <c r="H35" s="177">
        <f t="shared" si="0"/>
        <v>0</v>
      </c>
    </row>
    <row r="36" spans="4:8" ht="12.75" hidden="1">
      <c r="D36" s="180"/>
      <c r="E36" s="180"/>
      <c r="H36" s="177">
        <f t="shared" si="0"/>
        <v>0</v>
      </c>
    </row>
    <row r="37" spans="4:8" ht="12.75" hidden="1">
      <c r="D37" s="180"/>
      <c r="E37" s="180"/>
      <c r="H37" s="177">
        <f t="shared" si="0"/>
        <v>0</v>
      </c>
    </row>
    <row r="38" spans="1:8" ht="12.75" hidden="1">
      <c r="A38" s="15"/>
      <c r="B38" s="5"/>
      <c r="C38" s="21"/>
      <c r="D38" s="192"/>
      <c r="E38" s="180"/>
      <c r="H38" s="177">
        <f t="shared" si="0"/>
        <v>0</v>
      </c>
    </row>
    <row r="39" spans="1:9" ht="13.5" thickBot="1">
      <c r="A39" s="15" t="s">
        <v>19</v>
      </c>
      <c r="B39" s="5"/>
      <c r="C39" s="21">
        <f>SUM(C33:C38)</f>
        <v>0</v>
      </c>
      <c r="D39" s="62">
        <f>SUM(D33:D38)</f>
        <v>0</v>
      </c>
      <c r="E39" s="62">
        <f>SUM(E33:E38)</f>
        <v>0</v>
      </c>
      <c r="F39" s="62">
        <f>SUM(F33:F38)</f>
        <v>0</v>
      </c>
      <c r="G39" s="62">
        <f>SUM(G33:G38)</f>
        <v>0</v>
      </c>
      <c r="H39" s="40">
        <f>SUM(H33)</f>
        <v>0</v>
      </c>
      <c r="I39" s="30"/>
    </row>
    <row r="40" spans="1:8" ht="13.5" thickBot="1">
      <c r="A40" s="31" t="s">
        <v>8</v>
      </c>
      <c r="B40" s="204"/>
      <c r="C40" s="191"/>
      <c r="D40" s="62"/>
      <c r="E40" s="62"/>
      <c r="F40" s="62"/>
      <c r="G40" s="40"/>
      <c r="H40" s="40"/>
    </row>
    <row r="41" spans="1:8" ht="12.75">
      <c r="A41" s="32" t="s">
        <v>35</v>
      </c>
      <c r="B41" s="205"/>
      <c r="C41" s="191"/>
      <c r="D41" s="62"/>
      <c r="E41" s="62"/>
      <c r="F41" s="62"/>
      <c r="G41" s="40"/>
      <c r="H41" s="40"/>
    </row>
    <row r="42" spans="1:8" ht="12.75" hidden="1">
      <c r="A42" s="15"/>
      <c r="B42" s="5"/>
      <c r="C42" s="21"/>
      <c r="D42" s="62"/>
      <c r="E42" s="62"/>
      <c r="F42" s="62"/>
      <c r="G42" s="40"/>
      <c r="H42" s="40">
        <f>SUM(D42:G42)</f>
        <v>0</v>
      </c>
    </row>
    <row r="43" spans="1:8" ht="12.75" hidden="1">
      <c r="A43" s="15"/>
      <c r="B43" s="5"/>
      <c r="C43" s="21"/>
      <c r="D43" s="62"/>
      <c r="E43" s="62"/>
      <c r="F43" s="62"/>
      <c r="G43" s="40"/>
      <c r="H43" s="40">
        <f>SUM(D43:G43)</f>
        <v>0</v>
      </c>
    </row>
    <row r="44" spans="1:9" ht="13.5" thickBot="1">
      <c r="A44" s="15" t="s">
        <v>19</v>
      </c>
      <c r="B44" s="5"/>
      <c r="C44" s="21">
        <v>0</v>
      </c>
      <c r="D44" s="40">
        <f>SUM(D41:D43)</f>
        <v>0</v>
      </c>
      <c r="E44" s="40">
        <f>SUM(E41:E43)</f>
        <v>0</v>
      </c>
      <c r="F44" s="40">
        <f>SUM(F41:F43)</f>
        <v>0</v>
      </c>
      <c r="G44" s="40">
        <f>SUM(G41:G43)</f>
        <v>0</v>
      </c>
      <c r="H44" s="40">
        <f>SUM(H41:H43)</f>
        <v>0</v>
      </c>
      <c r="I44" s="30"/>
    </row>
    <row r="45" spans="1:8" ht="13.5" thickBot="1">
      <c r="A45" s="31" t="s">
        <v>7</v>
      </c>
      <c r="B45" s="204"/>
      <c r="C45" s="191"/>
      <c r="D45" s="62"/>
      <c r="E45" s="62"/>
      <c r="F45" s="62"/>
      <c r="G45" s="40"/>
      <c r="H45" s="40"/>
    </row>
    <row r="46" spans="1:8" ht="12.75">
      <c r="A46" s="32" t="s">
        <v>36</v>
      </c>
      <c r="B46" s="205"/>
      <c r="C46" s="191"/>
      <c r="D46" s="62"/>
      <c r="E46" s="62"/>
      <c r="F46" s="62"/>
      <c r="G46" s="40"/>
      <c r="H46" s="40"/>
    </row>
    <row r="47" spans="1:8" ht="12.75" hidden="1">
      <c r="A47" s="15"/>
      <c r="B47" s="5"/>
      <c r="C47" s="21"/>
      <c r="D47" s="62"/>
      <c r="E47" s="62"/>
      <c r="F47" s="62"/>
      <c r="G47" s="40"/>
      <c r="H47" s="40">
        <f aca="true" t="shared" si="1" ref="H47:H57">SUM(D47:G47)</f>
        <v>0</v>
      </c>
    </row>
    <row r="48" spans="1:8" ht="12.75" hidden="1">
      <c r="A48" s="15"/>
      <c r="B48" s="5"/>
      <c r="C48" s="21"/>
      <c r="D48" s="62"/>
      <c r="E48" s="62"/>
      <c r="F48" s="62"/>
      <c r="G48" s="40"/>
      <c r="H48" s="40">
        <f t="shared" si="1"/>
        <v>0</v>
      </c>
    </row>
    <row r="49" spans="1:8" ht="12.75" hidden="1">
      <c r="A49" s="15"/>
      <c r="B49" s="5"/>
      <c r="C49" s="21"/>
      <c r="D49" s="62"/>
      <c r="E49" s="62"/>
      <c r="F49" s="62"/>
      <c r="G49" s="40"/>
      <c r="H49" s="40">
        <f t="shared" si="1"/>
        <v>0</v>
      </c>
    </row>
    <row r="50" spans="1:8" ht="12.75" hidden="1">
      <c r="A50" s="15"/>
      <c r="B50" s="5"/>
      <c r="C50" s="21"/>
      <c r="D50" s="62"/>
      <c r="E50" s="62"/>
      <c r="F50" s="62"/>
      <c r="G50" s="40"/>
      <c r="H50" s="40">
        <f t="shared" si="1"/>
        <v>0</v>
      </c>
    </row>
    <row r="51" spans="1:8" ht="12.75" hidden="1">
      <c r="A51" s="15"/>
      <c r="B51" s="5"/>
      <c r="C51" s="21"/>
      <c r="D51" s="62"/>
      <c r="E51" s="62"/>
      <c r="F51" s="62"/>
      <c r="G51" s="40"/>
      <c r="H51" s="40">
        <f t="shared" si="1"/>
        <v>0</v>
      </c>
    </row>
    <row r="52" spans="1:8" ht="12.75" hidden="1">
      <c r="A52" s="15"/>
      <c r="B52" s="5"/>
      <c r="C52" s="21"/>
      <c r="D52" s="62"/>
      <c r="E52" s="62"/>
      <c r="F52" s="62"/>
      <c r="G52" s="40"/>
      <c r="H52" s="40">
        <f t="shared" si="1"/>
        <v>0</v>
      </c>
    </row>
    <row r="53" spans="1:8" ht="12.75" hidden="1">
      <c r="A53" s="15"/>
      <c r="B53" s="5"/>
      <c r="C53" s="21"/>
      <c r="D53" s="62"/>
      <c r="E53" s="62"/>
      <c r="F53" s="62"/>
      <c r="G53" s="40"/>
      <c r="H53" s="40">
        <f t="shared" si="1"/>
        <v>0</v>
      </c>
    </row>
    <row r="54" spans="1:8" ht="12.75" hidden="1">
      <c r="A54" s="15"/>
      <c r="B54" s="5"/>
      <c r="C54" s="21"/>
      <c r="D54" s="62"/>
      <c r="E54" s="62"/>
      <c r="F54" s="62"/>
      <c r="G54" s="40"/>
      <c r="H54" s="40">
        <f t="shared" si="1"/>
        <v>0</v>
      </c>
    </row>
    <row r="55" spans="1:8" ht="12.75" hidden="1">
      <c r="A55" s="15"/>
      <c r="B55" s="5"/>
      <c r="C55" s="21"/>
      <c r="D55" s="62"/>
      <c r="E55" s="62"/>
      <c r="F55" s="62"/>
      <c r="G55" s="40"/>
      <c r="H55" s="40">
        <f t="shared" si="1"/>
        <v>0</v>
      </c>
    </row>
    <row r="56" spans="1:8" ht="12.75" hidden="1">
      <c r="A56" s="15"/>
      <c r="B56" s="5"/>
      <c r="C56" s="21"/>
      <c r="D56" s="62"/>
      <c r="E56" s="62"/>
      <c r="F56" s="62"/>
      <c r="G56" s="40"/>
      <c r="H56" s="40">
        <f t="shared" si="1"/>
        <v>0</v>
      </c>
    </row>
    <row r="57" spans="1:8" ht="12.75" hidden="1">
      <c r="A57" s="15"/>
      <c r="B57" s="5"/>
      <c r="C57" s="21"/>
      <c r="D57" s="62"/>
      <c r="E57" s="62"/>
      <c r="F57" s="62"/>
      <c r="G57" s="40"/>
      <c r="H57" s="40">
        <f t="shared" si="1"/>
        <v>0</v>
      </c>
    </row>
    <row r="58" spans="1:8" ht="13.5" thickBot="1">
      <c r="A58" s="15" t="s">
        <v>19</v>
      </c>
      <c r="B58" s="5"/>
      <c r="C58" s="21">
        <v>0</v>
      </c>
      <c r="D58" s="40">
        <f>SUM(D46:D57)</f>
        <v>0</v>
      </c>
      <c r="E58" s="40">
        <f>SUM(E46:E57)</f>
        <v>0</v>
      </c>
      <c r="F58" s="40">
        <f>SUM(F46:F57)</f>
        <v>0</v>
      </c>
      <c r="G58" s="40">
        <f>SUM(G46:G57)</f>
        <v>0</v>
      </c>
      <c r="H58" s="40">
        <f>SUM(H46:H57)</f>
        <v>0</v>
      </c>
    </row>
    <row r="59" spans="1:8" ht="13.5" thickBot="1">
      <c r="A59" s="31" t="s">
        <v>9</v>
      </c>
      <c r="B59" s="204"/>
      <c r="C59" s="191"/>
      <c r="D59" s="62"/>
      <c r="E59" s="62"/>
      <c r="F59" s="62"/>
      <c r="G59" s="40"/>
      <c r="H59" s="40"/>
    </row>
    <row r="60" spans="1:7" ht="12.75">
      <c r="A60" s="29" t="s">
        <v>35</v>
      </c>
      <c r="C60" s="188"/>
      <c r="D60" s="180"/>
      <c r="E60" s="180"/>
      <c r="F60" s="180"/>
      <c r="G60" s="180"/>
    </row>
    <row r="61" spans="1:8" ht="12.75" hidden="1">
      <c r="A61" s="32"/>
      <c r="B61" s="205"/>
      <c r="C61" s="191"/>
      <c r="D61" s="67"/>
      <c r="E61" s="62"/>
      <c r="F61" s="62"/>
      <c r="G61" s="40"/>
      <c r="H61" s="40">
        <v>0</v>
      </c>
    </row>
    <row r="62" spans="1:8" ht="12.75" hidden="1">
      <c r="A62" s="32"/>
      <c r="B62" s="205"/>
      <c r="C62" s="191"/>
      <c r="D62" s="67"/>
      <c r="E62" s="62"/>
      <c r="F62" s="62"/>
      <c r="G62" s="40"/>
      <c r="H62" s="40">
        <v>0</v>
      </c>
    </row>
    <row r="63" spans="1:8" ht="12.75" hidden="1">
      <c r="A63" s="32"/>
      <c r="B63" s="205"/>
      <c r="C63" s="191"/>
      <c r="D63" s="67"/>
      <c r="E63" s="62"/>
      <c r="F63" s="62"/>
      <c r="G63" s="40"/>
      <c r="H63" s="40">
        <v>0</v>
      </c>
    </row>
    <row r="64" spans="1:8" ht="12.75" hidden="1">
      <c r="A64" s="32"/>
      <c r="B64" s="205"/>
      <c r="C64" s="191"/>
      <c r="D64" s="67"/>
      <c r="E64" s="62"/>
      <c r="F64" s="62"/>
      <c r="G64" s="40"/>
      <c r="H64" s="40">
        <v>0</v>
      </c>
    </row>
    <row r="65" spans="1:8" ht="12.75" hidden="1">
      <c r="A65" s="32"/>
      <c r="B65" s="205"/>
      <c r="C65" s="191"/>
      <c r="D65" s="67"/>
      <c r="E65" s="62"/>
      <c r="F65" s="62"/>
      <c r="G65" s="40"/>
      <c r="H65" s="40"/>
    </row>
    <row r="66" spans="1:8" ht="12.75" hidden="1">
      <c r="A66" s="32"/>
      <c r="B66" s="205"/>
      <c r="C66" s="191"/>
      <c r="D66" s="67">
        <v>3750</v>
      </c>
      <c r="E66" s="62">
        <v>3750</v>
      </c>
      <c r="F66" s="62">
        <v>3750</v>
      </c>
      <c r="G66" s="40">
        <v>3750</v>
      </c>
      <c r="H66" s="40">
        <v>15000</v>
      </c>
    </row>
    <row r="67" spans="1:8" ht="12.75" hidden="1">
      <c r="A67" s="15"/>
      <c r="B67" s="5"/>
      <c r="C67" s="21"/>
      <c r="D67" s="67"/>
      <c r="E67" s="62"/>
      <c r="F67" s="62"/>
      <c r="G67" s="40"/>
      <c r="H67" s="40">
        <f>SUM(D67:G67)</f>
        <v>0</v>
      </c>
    </row>
    <row r="68" spans="4:8" ht="12.75" hidden="1">
      <c r="D68" s="62"/>
      <c r="E68" s="62"/>
      <c r="F68" s="62"/>
      <c r="G68" s="40"/>
      <c r="H68" s="40">
        <f>SUM(D68:G68)</f>
        <v>0</v>
      </c>
    </row>
    <row r="69" spans="1:9" ht="13.5" thickBot="1">
      <c r="A69" s="15" t="s">
        <v>19</v>
      </c>
      <c r="B69" s="5"/>
      <c r="C69" s="21">
        <f>SUM(C60:C68)</f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30"/>
    </row>
    <row r="70" spans="1:8" ht="13.5" thickBot="1">
      <c r="A70" s="31" t="s">
        <v>10</v>
      </c>
      <c r="B70" s="204"/>
      <c r="C70" s="191"/>
      <c r="D70" s="62"/>
      <c r="E70" s="62"/>
      <c r="F70" s="62"/>
      <c r="G70" s="40"/>
      <c r="H70" s="40"/>
    </row>
    <row r="71" spans="1:8" ht="12.75">
      <c r="A71" s="29" t="s">
        <v>200</v>
      </c>
      <c r="C71" s="188">
        <v>375000</v>
      </c>
      <c r="D71" s="180">
        <f>C71/4</f>
        <v>93750</v>
      </c>
      <c r="E71" s="180">
        <v>93750</v>
      </c>
      <c r="F71" s="180">
        <v>93750</v>
      </c>
      <c r="G71" s="180">
        <v>93750</v>
      </c>
      <c r="H71" s="177">
        <f>SUM(D71:G71)</f>
        <v>375000</v>
      </c>
    </row>
    <row r="72" spans="3:8" ht="12.75" hidden="1">
      <c r="C72" s="188"/>
      <c r="D72" s="180"/>
      <c r="E72" s="180"/>
      <c r="F72" s="180"/>
      <c r="G72" s="180"/>
      <c r="H72" s="177">
        <f aca="true" t="shared" si="2" ref="H72:H102">SUM(D72:G72)</f>
        <v>0</v>
      </c>
    </row>
    <row r="73" spans="1:8" ht="12.75" hidden="1">
      <c r="A73" s="32"/>
      <c r="B73" s="205"/>
      <c r="C73" s="191"/>
      <c r="D73" s="67"/>
      <c r="E73" s="133"/>
      <c r="F73" s="62"/>
      <c r="G73" s="40"/>
      <c r="H73" s="40">
        <f t="shared" si="2"/>
        <v>0</v>
      </c>
    </row>
    <row r="74" spans="1:8" ht="12.75" hidden="1">
      <c r="A74" s="32"/>
      <c r="B74" s="205"/>
      <c r="C74" s="191"/>
      <c r="D74" s="67"/>
      <c r="E74" s="133"/>
      <c r="F74" s="62"/>
      <c r="G74" s="40"/>
      <c r="H74" s="40">
        <f t="shared" si="2"/>
        <v>0</v>
      </c>
    </row>
    <row r="75" spans="1:8" ht="12.75" hidden="1">
      <c r="A75" s="32"/>
      <c r="B75" s="205"/>
      <c r="C75" s="191"/>
      <c r="D75" s="67"/>
      <c r="E75" s="133"/>
      <c r="F75" s="62"/>
      <c r="G75" s="40"/>
      <c r="H75" s="40">
        <f t="shared" si="2"/>
        <v>0</v>
      </c>
    </row>
    <row r="76" spans="1:8" ht="12.75" hidden="1">
      <c r="A76" s="32"/>
      <c r="B76" s="205"/>
      <c r="C76" s="191"/>
      <c r="D76" s="67"/>
      <c r="E76" s="133"/>
      <c r="F76" s="62"/>
      <c r="G76" s="40"/>
      <c r="H76" s="40">
        <f t="shared" si="2"/>
        <v>0</v>
      </c>
    </row>
    <row r="77" spans="1:8" ht="12.75" hidden="1">
      <c r="A77" s="32"/>
      <c r="B77" s="205"/>
      <c r="C77" s="191"/>
      <c r="D77" s="67"/>
      <c r="E77" s="133"/>
      <c r="F77" s="62"/>
      <c r="G77" s="40"/>
      <c r="H77" s="40">
        <f t="shared" si="2"/>
        <v>0</v>
      </c>
    </row>
    <row r="78" spans="1:8" ht="12.75" hidden="1">
      <c r="A78" s="32"/>
      <c r="B78" s="205"/>
      <c r="C78" s="191"/>
      <c r="D78" s="67"/>
      <c r="E78" s="133"/>
      <c r="F78" s="62"/>
      <c r="G78" s="40"/>
      <c r="H78" s="40">
        <f t="shared" si="2"/>
        <v>0</v>
      </c>
    </row>
    <row r="79" spans="1:8" ht="12.75" hidden="1">
      <c r="A79" s="32"/>
      <c r="B79" s="205"/>
      <c r="C79" s="191"/>
      <c r="D79" s="67"/>
      <c r="E79" s="133"/>
      <c r="F79" s="62"/>
      <c r="G79" s="40"/>
      <c r="H79" s="40">
        <f t="shared" si="2"/>
        <v>0</v>
      </c>
    </row>
    <row r="80" spans="1:8" ht="12.75" hidden="1">
      <c r="A80" s="32"/>
      <c r="B80" s="205"/>
      <c r="C80" s="191"/>
      <c r="D80" s="67"/>
      <c r="E80" s="133"/>
      <c r="F80" s="62"/>
      <c r="G80" s="40"/>
      <c r="H80" s="40">
        <f t="shared" si="2"/>
        <v>0</v>
      </c>
    </row>
    <row r="81" spans="1:8" ht="12.75" hidden="1">
      <c r="A81" s="32"/>
      <c r="B81" s="205"/>
      <c r="C81" s="191"/>
      <c r="D81" s="67"/>
      <c r="E81" s="133"/>
      <c r="F81" s="62"/>
      <c r="G81" s="40"/>
      <c r="H81" s="40">
        <f t="shared" si="2"/>
        <v>0</v>
      </c>
    </row>
    <row r="82" spans="1:8" ht="12.75" hidden="1">
      <c r="A82" s="32"/>
      <c r="B82" s="205"/>
      <c r="C82" s="191"/>
      <c r="D82" s="67"/>
      <c r="E82" s="133"/>
      <c r="F82" s="62"/>
      <c r="G82" s="40"/>
      <c r="H82" s="40">
        <f t="shared" si="2"/>
        <v>0</v>
      </c>
    </row>
    <row r="83" spans="1:8" ht="12.75" hidden="1">
      <c r="A83" s="32"/>
      <c r="B83" s="205"/>
      <c r="C83" s="191"/>
      <c r="D83" s="67"/>
      <c r="E83" s="133"/>
      <c r="F83" s="62"/>
      <c r="G83" s="40"/>
      <c r="H83" s="40">
        <f t="shared" si="2"/>
        <v>0</v>
      </c>
    </row>
    <row r="84" spans="1:8" ht="12.75" hidden="1">
      <c r="A84" s="32"/>
      <c r="B84" s="205"/>
      <c r="C84" s="191"/>
      <c r="D84" s="67"/>
      <c r="E84" s="133"/>
      <c r="F84" s="62"/>
      <c r="G84" s="40"/>
      <c r="H84" s="40">
        <f t="shared" si="2"/>
        <v>0</v>
      </c>
    </row>
    <row r="85" spans="1:8" ht="12.75" hidden="1">
      <c r="A85" s="32"/>
      <c r="B85" s="205"/>
      <c r="C85" s="191"/>
      <c r="D85" s="67"/>
      <c r="E85" s="133"/>
      <c r="F85" s="62"/>
      <c r="G85" s="40"/>
      <c r="H85" s="40">
        <f t="shared" si="2"/>
        <v>0</v>
      </c>
    </row>
    <row r="86" spans="1:8" ht="12.75" hidden="1">
      <c r="A86" s="32"/>
      <c r="B86" s="205"/>
      <c r="C86" s="191"/>
      <c r="D86" s="67"/>
      <c r="E86" s="133"/>
      <c r="F86" s="62"/>
      <c r="G86" s="40"/>
      <c r="H86" s="40">
        <f t="shared" si="2"/>
        <v>0</v>
      </c>
    </row>
    <row r="87" spans="1:8" ht="12.75" hidden="1">
      <c r="A87" s="32"/>
      <c r="B87" s="205"/>
      <c r="C87" s="191"/>
      <c r="D87" s="67"/>
      <c r="E87" s="133"/>
      <c r="F87" s="62"/>
      <c r="G87" s="40"/>
      <c r="H87" s="40">
        <f t="shared" si="2"/>
        <v>0</v>
      </c>
    </row>
    <row r="88" spans="1:8" ht="12.75" hidden="1">
      <c r="A88" s="32"/>
      <c r="B88" s="205"/>
      <c r="C88" s="191"/>
      <c r="D88" s="67"/>
      <c r="E88" s="133"/>
      <c r="F88" s="62"/>
      <c r="G88" s="40"/>
      <c r="H88" s="40">
        <f t="shared" si="2"/>
        <v>0</v>
      </c>
    </row>
    <row r="89" spans="1:8" ht="12.75" hidden="1">
      <c r="A89" s="32"/>
      <c r="B89" s="205"/>
      <c r="C89" s="191"/>
      <c r="D89" s="67"/>
      <c r="E89" s="133"/>
      <c r="F89" s="62"/>
      <c r="G89" s="40"/>
      <c r="H89" s="40">
        <f t="shared" si="2"/>
        <v>0</v>
      </c>
    </row>
    <row r="90" spans="1:8" ht="12.75" hidden="1">
      <c r="A90" s="32"/>
      <c r="B90" s="205"/>
      <c r="C90" s="191"/>
      <c r="D90" s="67"/>
      <c r="E90" s="133"/>
      <c r="F90" s="62"/>
      <c r="G90" s="40"/>
      <c r="H90" s="40">
        <f t="shared" si="2"/>
        <v>0</v>
      </c>
    </row>
    <row r="91" spans="1:8" ht="12.75" hidden="1">
      <c r="A91" s="32"/>
      <c r="B91" s="205"/>
      <c r="C91" s="191"/>
      <c r="D91" s="67"/>
      <c r="E91" s="133"/>
      <c r="F91" s="62"/>
      <c r="G91" s="40"/>
      <c r="H91" s="40">
        <f t="shared" si="2"/>
        <v>0</v>
      </c>
    </row>
    <row r="92" spans="1:8" ht="12.75" hidden="1">
      <c r="A92" s="32"/>
      <c r="B92" s="205"/>
      <c r="C92" s="191"/>
      <c r="D92" s="67"/>
      <c r="E92" s="133"/>
      <c r="F92" s="62"/>
      <c r="G92" s="40"/>
      <c r="H92" s="40">
        <f t="shared" si="2"/>
        <v>0</v>
      </c>
    </row>
    <row r="93" spans="1:8" ht="12.75" hidden="1">
      <c r="A93" s="32"/>
      <c r="B93" s="205"/>
      <c r="C93" s="191"/>
      <c r="D93" s="67"/>
      <c r="E93" s="133"/>
      <c r="F93" s="62"/>
      <c r="G93" s="40"/>
      <c r="H93" s="40">
        <f t="shared" si="2"/>
        <v>0</v>
      </c>
    </row>
    <row r="94" spans="1:8" ht="12.75" hidden="1">
      <c r="A94" s="32"/>
      <c r="B94" s="205"/>
      <c r="C94" s="191"/>
      <c r="D94" s="67"/>
      <c r="E94" s="133"/>
      <c r="F94" s="62"/>
      <c r="G94" s="40"/>
      <c r="H94" s="40">
        <f t="shared" si="2"/>
        <v>0</v>
      </c>
    </row>
    <row r="95" spans="1:8" ht="12.75" hidden="1">
      <c r="A95" s="32"/>
      <c r="B95" s="205"/>
      <c r="C95" s="191"/>
      <c r="D95" s="67"/>
      <c r="E95" s="133"/>
      <c r="F95" s="62"/>
      <c r="G95" s="40"/>
      <c r="H95" s="40">
        <f t="shared" si="2"/>
        <v>0</v>
      </c>
    </row>
    <row r="96" spans="1:8" ht="12.75" hidden="1">
      <c r="A96" s="32"/>
      <c r="B96" s="205"/>
      <c r="C96" s="191"/>
      <c r="D96" s="67"/>
      <c r="E96" s="133"/>
      <c r="F96" s="62"/>
      <c r="G96" s="40"/>
      <c r="H96" s="40">
        <f t="shared" si="2"/>
        <v>0</v>
      </c>
    </row>
    <row r="97" spans="1:8" ht="12.75" hidden="1">
      <c r="A97" s="32"/>
      <c r="B97" s="205"/>
      <c r="C97" s="191"/>
      <c r="D97" s="67"/>
      <c r="E97" s="133"/>
      <c r="F97" s="62"/>
      <c r="G97" s="40"/>
      <c r="H97" s="40">
        <f t="shared" si="2"/>
        <v>0</v>
      </c>
    </row>
    <row r="98" spans="1:8" ht="12.75" hidden="1">
      <c r="A98" s="32"/>
      <c r="B98" s="205"/>
      <c r="C98" s="191"/>
      <c r="D98" s="67"/>
      <c r="E98" s="133"/>
      <c r="F98" s="62"/>
      <c r="G98" s="40"/>
      <c r="H98" s="40">
        <f t="shared" si="2"/>
        <v>0</v>
      </c>
    </row>
    <row r="99" spans="1:8" ht="12.75" hidden="1">
      <c r="A99" s="32"/>
      <c r="B99" s="205"/>
      <c r="C99" s="191"/>
      <c r="D99" s="67"/>
      <c r="E99" s="133"/>
      <c r="F99" s="62"/>
      <c r="G99" s="40"/>
      <c r="H99" s="40">
        <f t="shared" si="2"/>
        <v>0</v>
      </c>
    </row>
    <row r="100" spans="1:8" ht="12.75" hidden="1">
      <c r="A100" s="32"/>
      <c r="B100" s="205"/>
      <c r="C100" s="191"/>
      <c r="D100" s="67"/>
      <c r="E100" s="133"/>
      <c r="F100" s="62"/>
      <c r="G100" s="40"/>
      <c r="H100" s="40">
        <f t="shared" si="2"/>
        <v>0</v>
      </c>
    </row>
    <row r="101" spans="1:8" ht="12.75" hidden="1">
      <c r="A101" s="32"/>
      <c r="B101" s="205"/>
      <c r="C101" s="191"/>
      <c r="D101" s="67"/>
      <c r="E101" s="133"/>
      <c r="F101" s="62"/>
      <c r="G101" s="40"/>
      <c r="H101" s="40">
        <f t="shared" si="2"/>
        <v>0</v>
      </c>
    </row>
    <row r="102" spans="1:8" ht="12.75" hidden="1">
      <c r="A102" s="15"/>
      <c r="B102" s="5"/>
      <c r="C102" s="21"/>
      <c r="D102" s="67"/>
      <c r="E102" s="133"/>
      <c r="F102" s="62"/>
      <c r="G102" s="40"/>
      <c r="H102" s="40">
        <f t="shared" si="2"/>
        <v>0</v>
      </c>
    </row>
    <row r="103" spans="1:8" ht="12.75">
      <c r="A103" s="15" t="s">
        <v>13</v>
      </c>
      <c r="B103" s="5"/>
      <c r="C103" s="21"/>
      <c r="D103" s="65"/>
      <c r="E103" s="133"/>
      <c r="F103" s="62"/>
      <c r="G103" s="40"/>
      <c r="H103" s="40"/>
    </row>
    <row r="104" spans="1:9" ht="12.75">
      <c r="A104" s="15" t="s">
        <v>19</v>
      </c>
      <c r="B104" s="5"/>
      <c r="C104" s="21">
        <f>SUM(C71:C103)</f>
        <v>375000</v>
      </c>
      <c r="D104" s="40">
        <f>D71</f>
        <v>93750</v>
      </c>
      <c r="E104" s="40">
        <f>E71</f>
        <v>93750</v>
      </c>
      <c r="F104" s="40">
        <f>F71</f>
        <v>93750</v>
      </c>
      <c r="G104" s="40">
        <f>G71</f>
        <v>93750</v>
      </c>
      <c r="H104" s="40">
        <f>SUM(H71)</f>
        <v>375000</v>
      </c>
      <c r="I104" s="30"/>
    </row>
    <row r="105" spans="1:8" ht="12.75">
      <c r="A105" s="190" t="s">
        <v>11</v>
      </c>
      <c r="B105" s="204"/>
      <c r="C105" s="179"/>
      <c r="D105" s="65"/>
      <c r="E105" s="133"/>
      <c r="F105" s="62"/>
      <c r="G105" s="40"/>
      <c r="H105" s="40"/>
    </row>
    <row r="106" spans="1:8" ht="12.75">
      <c r="A106" s="32" t="s">
        <v>36</v>
      </c>
      <c r="B106" s="205"/>
      <c r="C106" s="191"/>
      <c r="D106" s="67"/>
      <c r="E106" s="62"/>
      <c r="F106" s="62"/>
      <c r="G106" s="40"/>
      <c r="H106" s="40"/>
    </row>
    <row r="107" spans="1:8" ht="12.75" hidden="1">
      <c r="A107" s="15"/>
      <c r="B107" s="5"/>
      <c r="C107" s="21"/>
      <c r="D107" s="67"/>
      <c r="E107" s="62"/>
      <c r="F107" s="62"/>
      <c r="G107" s="40"/>
      <c r="H107" s="40">
        <f>SUM(D107:G107)</f>
        <v>0</v>
      </c>
    </row>
    <row r="108" spans="1:8" ht="12.75" hidden="1">
      <c r="A108" s="15"/>
      <c r="B108" s="5"/>
      <c r="C108" s="21"/>
      <c r="D108" s="67"/>
      <c r="E108" s="62"/>
      <c r="F108" s="62"/>
      <c r="G108" s="40"/>
      <c r="H108" s="40">
        <f>SUM(D108:G108)</f>
        <v>0</v>
      </c>
    </row>
    <row r="109" spans="1:8" ht="12.75" hidden="1">
      <c r="A109" s="15"/>
      <c r="B109" s="5"/>
      <c r="C109" s="21"/>
      <c r="D109" s="67"/>
      <c r="E109" s="62"/>
      <c r="F109" s="62"/>
      <c r="G109" s="40"/>
      <c r="H109" s="40">
        <f>SUM(D109:G109)</f>
        <v>0</v>
      </c>
    </row>
    <row r="110" spans="1:8" ht="12.75" hidden="1">
      <c r="A110" s="15"/>
      <c r="B110" s="5"/>
      <c r="C110" s="21"/>
      <c r="D110" s="67"/>
      <c r="E110" s="62"/>
      <c r="F110" s="62"/>
      <c r="G110" s="40"/>
      <c r="H110" s="40">
        <f>SUM(D110:G110)</f>
        <v>0</v>
      </c>
    </row>
    <row r="111" spans="1:8" ht="12.75" hidden="1">
      <c r="A111" s="15"/>
      <c r="B111" s="5"/>
      <c r="C111" s="21"/>
      <c r="D111" s="67"/>
      <c r="E111" s="62"/>
      <c r="F111" s="62"/>
      <c r="G111" s="40"/>
      <c r="H111" s="40">
        <f>SUM(D111:G111)</f>
        <v>0</v>
      </c>
    </row>
    <row r="112" spans="1:9" ht="12.75">
      <c r="A112" s="15" t="s">
        <v>19</v>
      </c>
      <c r="B112" s="5"/>
      <c r="C112" s="21">
        <v>0</v>
      </c>
      <c r="D112" s="40">
        <f>SUM(D107:D111)</f>
        <v>0</v>
      </c>
      <c r="E112" s="40">
        <f>SUM(E107:E111)</f>
        <v>0</v>
      </c>
      <c r="F112" s="40">
        <f>SUM(F107:F111)</f>
        <v>0</v>
      </c>
      <c r="G112" s="40">
        <f>SUM(G107:G111)</f>
        <v>0</v>
      </c>
      <c r="H112" s="40">
        <f>SUM(H107:H111)</f>
        <v>0</v>
      </c>
      <c r="I112" s="30"/>
    </row>
    <row r="113" spans="1:8" ht="12.75">
      <c r="A113" s="194" t="s">
        <v>12</v>
      </c>
      <c r="B113" s="204"/>
      <c r="C113" s="191"/>
      <c r="D113" s="59"/>
      <c r="E113" s="59"/>
      <c r="F113" s="62"/>
      <c r="G113" s="40"/>
      <c r="H113" s="40"/>
    </row>
    <row r="114" spans="1:4" ht="12.75">
      <c r="A114" s="32" t="s">
        <v>36</v>
      </c>
      <c r="B114" s="205"/>
      <c r="C114" s="191"/>
      <c r="D114" s="193"/>
    </row>
    <row r="115" spans="2:8" s="135" customFormat="1" ht="12.75" hidden="1">
      <c r="B115" s="187"/>
      <c r="C115" s="188"/>
      <c r="D115" s="171"/>
      <c r="E115" s="60"/>
      <c r="F115" s="171"/>
      <c r="G115" s="45"/>
      <c r="H115" s="45">
        <f aca="true" t="shared" si="3" ref="H115:H127">SUM(D115:G115)</f>
        <v>0</v>
      </c>
    </row>
    <row r="116" spans="2:8" s="135" customFormat="1" ht="12.75" hidden="1">
      <c r="B116" s="187"/>
      <c r="C116" s="188"/>
      <c r="D116" s="171"/>
      <c r="E116" s="60"/>
      <c r="F116" s="171"/>
      <c r="G116" s="45"/>
      <c r="H116" s="45">
        <f t="shared" si="3"/>
        <v>0</v>
      </c>
    </row>
    <row r="117" spans="2:8" s="135" customFormat="1" ht="12.75" hidden="1">
      <c r="B117" s="187"/>
      <c r="C117" s="188"/>
      <c r="D117" s="171"/>
      <c r="E117" s="60"/>
      <c r="F117" s="171"/>
      <c r="G117" s="45"/>
      <c r="H117" s="45">
        <f t="shared" si="3"/>
        <v>0</v>
      </c>
    </row>
    <row r="118" spans="2:8" s="135" customFormat="1" ht="12.75" hidden="1">
      <c r="B118" s="187"/>
      <c r="C118" s="188"/>
      <c r="D118" s="171"/>
      <c r="E118" s="60"/>
      <c r="F118" s="171"/>
      <c r="G118" s="45"/>
      <c r="H118" s="45">
        <f t="shared" si="3"/>
        <v>0</v>
      </c>
    </row>
    <row r="119" spans="2:8" s="135" customFormat="1" ht="12.75" hidden="1">
      <c r="B119" s="187"/>
      <c r="C119" s="188"/>
      <c r="D119" s="171"/>
      <c r="E119" s="60"/>
      <c r="F119" s="171"/>
      <c r="G119" s="45"/>
      <c r="H119" s="45">
        <f t="shared" si="3"/>
        <v>0</v>
      </c>
    </row>
    <row r="120" spans="2:8" s="135" customFormat="1" ht="12.75" hidden="1">
      <c r="B120" s="187"/>
      <c r="C120" s="188"/>
      <c r="D120" s="171"/>
      <c r="E120" s="60"/>
      <c r="F120" s="171"/>
      <c r="G120" s="45"/>
      <c r="H120" s="45">
        <f t="shared" si="3"/>
        <v>0</v>
      </c>
    </row>
    <row r="121" spans="2:8" s="135" customFormat="1" ht="12.75" hidden="1">
      <c r="B121" s="187"/>
      <c r="C121" s="188"/>
      <c r="D121" s="171"/>
      <c r="E121" s="60"/>
      <c r="F121" s="171"/>
      <c r="G121" s="45"/>
      <c r="H121" s="45">
        <f t="shared" si="3"/>
        <v>0</v>
      </c>
    </row>
    <row r="122" spans="2:8" s="135" customFormat="1" ht="12.75" hidden="1">
      <c r="B122" s="187"/>
      <c r="C122" s="188"/>
      <c r="D122" s="171"/>
      <c r="E122" s="60"/>
      <c r="F122" s="171"/>
      <c r="G122" s="45"/>
      <c r="H122" s="45">
        <f t="shared" si="3"/>
        <v>0</v>
      </c>
    </row>
    <row r="123" spans="2:8" s="135" customFormat="1" ht="12.75" hidden="1">
      <c r="B123" s="187"/>
      <c r="C123" s="188"/>
      <c r="D123" s="171"/>
      <c r="E123" s="60"/>
      <c r="F123" s="171"/>
      <c r="G123" s="45"/>
      <c r="H123" s="45">
        <f t="shared" si="3"/>
        <v>0</v>
      </c>
    </row>
    <row r="124" spans="2:8" s="135" customFormat="1" ht="12.75" hidden="1">
      <c r="B124" s="187"/>
      <c r="C124" s="188"/>
      <c r="D124" s="171"/>
      <c r="E124" s="60"/>
      <c r="F124" s="171"/>
      <c r="G124" s="45"/>
      <c r="H124" s="45">
        <f t="shared" si="3"/>
        <v>0</v>
      </c>
    </row>
    <row r="125" spans="1:8" s="135" customFormat="1" ht="12.75" hidden="1">
      <c r="A125" s="16"/>
      <c r="B125" s="206"/>
      <c r="C125" s="167"/>
      <c r="D125" s="43"/>
      <c r="E125" s="60"/>
      <c r="F125" s="172"/>
      <c r="G125" s="45"/>
      <c r="H125" s="45">
        <f t="shared" si="3"/>
        <v>0</v>
      </c>
    </row>
    <row r="126" spans="1:8" s="135" customFormat="1" ht="12.75" hidden="1">
      <c r="A126" s="16"/>
      <c r="B126" s="206"/>
      <c r="C126" s="167"/>
      <c r="D126" s="43"/>
      <c r="E126" s="60"/>
      <c r="F126" s="172"/>
      <c r="G126" s="45"/>
      <c r="H126" s="45">
        <f t="shared" si="3"/>
        <v>0</v>
      </c>
    </row>
    <row r="127" spans="1:8" s="135" customFormat="1" ht="12.75" hidden="1">
      <c r="A127" s="16"/>
      <c r="B127" s="206"/>
      <c r="C127" s="167"/>
      <c r="D127" s="43"/>
      <c r="E127" s="60"/>
      <c r="F127" s="172"/>
      <c r="G127" s="45"/>
      <c r="H127" s="45">
        <f t="shared" si="3"/>
        <v>0</v>
      </c>
    </row>
    <row r="128" spans="1:9" ht="12.75">
      <c r="A128" s="15" t="s">
        <v>19</v>
      </c>
      <c r="B128" s="5"/>
      <c r="C128" s="21">
        <v>0</v>
      </c>
      <c r="D128" s="40">
        <f>SUM(D124:D127)</f>
        <v>0</v>
      </c>
      <c r="E128" s="40">
        <f>SUM(E124:E127)</f>
        <v>0</v>
      </c>
      <c r="F128" s="40">
        <f>SUM(F124:F127)</f>
        <v>0</v>
      </c>
      <c r="G128" s="40">
        <f>SUM(G124:G127)</f>
        <v>0</v>
      </c>
      <c r="H128" s="40">
        <f>SUM(H124:H127)</f>
        <v>0</v>
      </c>
      <c r="I128" s="30"/>
    </row>
    <row r="129" spans="1:9" s="1" customFormat="1" ht="13.5" thickBot="1">
      <c r="A129" s="15"/>
      <c r="B129" s="5"/>
      <c r="C129" s="21"/>
      <c r="D129" s="40"/>
      <c r="E129" s="40"/>
      <c r="F129" s="40"/>
      <c r="G129" s="40"/>
      <c r="H129" s="40"/>
      <c r="I129" s="22"/>
    </row>
    <row r="130" spans="1:9" ht="16.5" thickBot="1">
      <c r="A130" s="6" t="s">
        <v>21</v>
      </c>
      <c r="B130" s="202"/>
      <c r="C130" s="173">
        <f aca="true" t="shared" si="4" ref="C130:H130">C128+C112+C104+C69+C58+C44+C39</f>
        <v>375000</v>
      </c>
      <c r="D130" s="43">
        <f t="shared" si="4"/>
        <v>93750</v>
      </c>
      <c r="E130" s="43">
        <f t="shared" si="4"/>
        <v>93750</v>
      </c>
      <c r="F130" s="43">
        <f t="shared" si="4"/>
        <v>93750</v>
      </c>
      <c r="G130" s="43">
        <f t="shared" si="4"/>
        <v>93750</v>
      </c>
      <c r="H130" s="43">
        <f t="shared" si="4"/>
        <v>375000</v>
      </c>
      <c r="I130" s="30"/>
    </row>
    <row r="131" spans="1:9" s="1" customFormat="1" ht="12.75">
      <c r="A131" s="15"/>
      <c r="B131" s="5"/>
      <c r="C131" s="21"/>
      <c r="D131" s="40"/>
      <c r="E131" s="40"/>
      <c r="F131" s="40"/>
      <c r="G131" s="40"/>
      <c r="H131" s="40"/>
      <c r="I131" s="22"/>
    </row>
    <row r="132" spans="1:8" ht="18">
      <c r="A132" s="27" t="s">
        <v>199</v>
      </c>
      <c r="B132" s="207">
        <f>B28</f>
        <v>0</v>
      </c>
      <c r="C132" s="174">
        <f>C28+C130</f>
        <v>375000</v>
      </c>
      <c r="D132" s="70">
        <f>D130+D28</f>
        <v>93750</v>
      </c>
      <c r="E132" s="70">
        <f>E130+E28</f>
        <v>93750</v>
      </c>
      <c r="F132" s="70">
        <f>F130+F28</f>
        <v>93750</v>
      </c>
      <c r="G132" s="70">
        <f>G130+G28</f>
        <v>93750</v>
      </c>
      <c r="H132" s="44">
        <f>H130+H28</f>
        <v>375000</v>
      </c>
    </row>
    <row r="134" spans="2:8" s="216" customFormat="1" ht="12.75">
      <c r="B134" s="217"/>
      <c r="C134" s="218"/>
      <c r="D134" s="219"/>
      <c r="E134" s="219"/>
      <c r="F134" s="219"/>
      <c r="G134" s="220"/>
      <c r="H134" s="220"/>
    </row>
    <row r="135" spans="1:9" s="219" customFormat="1" ht="13.5">
      <c r="A135" s="221"/>
      <c r="B135" s="222"/>
      <c r="C135" s="218"/>
      <c r="G135" s="220"/>
      <c r="H135" s="220"/>
      <c r="I135" s="216"/>
    </row>
    <row r="136" spans="1:9" s="219" customFormat="1" ht="31.5" customHeight="1">
      <c r="A136" s="223" t="s">
        <v>217</v>
      </c>
      <c r="B136" s="224"/>
      <c r="C136" s="224"/>
      <c r="D136" s="224"/>
      <c r="E136" s="224"/>
      <c r="F136" s="224"/>
      <c r="G136" s="224"/>
      <c r="H136" s="224"/>
      <c r="I136" s="216"/>
    </row>
  </sheetData>
  <sheetProtection/>
  <mergeCells count="1">
    <mergeCell ref="A136:H136"/>
  </mergeCells>
  <printOptions gridLines="1" horizontalCentered="1"/>
  <pageMargins left="0.27" right="0.25" top="0.6" bottom="0.56" header="0.27" footer="0.21"/>
  <pageSetup fitToHeight="1" fitToWidth="1" horizontalDpi="600" verticalDpi="600" orientation="portrait" scale="56" r:id="rId1"/>
  <headerFooter alignWithMargins="0">
    <oddFooter>&amp;L&amp;F&amp;RPage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58"/>
  <sheetViews>
    <sheetView zoomScalePageLayoutView="0" workbookViewId="0" topLeftCell="A96">
      <selection activeCell="D146" sqref="D146"/>
    </sheetView>
  </sheetViews>
  <sheetFormatPr defaultColWidth="9.140625" defaultRowHeight="12.75"/>
  <cols>
    <col min="1" max="1" width="62.8515625" style="29" bestFit="1" customWidth="1"/>
    <col min="2" max="2" width="7.28125" style="182" customWidth="1"/>
    <col min="3" max="3" width="22.421875" style="30" bestFit="1" customWidth="1"/>
    <col min="4" max="6" width="18.00390625" style="176" bestFit="1" customWidth="1"/>
    <col min="7" max="8" width="18.00390625" style="177" bestFit="1" customWidth="1"/>
    <col min="9" max="9" width="11.28125" style="29" bestFit="1" customWidth="1"/>
    <col min="10" max="10" width="10.7109375" style="29" bestFit="1" customWidth="1"/>
    <col min="11" max="16384" width="9.140625" style="29" customWidth="1"/>
  </cols>
  <sheetData>
    <row r="1" spans="1:3" ht="12.75">
      <c r="A1" s="1" t="s">
        <v>139</v>
      </c>
      <c r="B1" s="5"/>
      <c r="C1" s="22"/>
    </row>
    <row r="2" spans="1:3" ht="12.75">
      <c r="A2" s="1"/>
      <c r="B2" s="5"/>
      <c r="C2" s="22"/>
    </row>
    <row r="3" spans="1:8" s="4" customFormat="1" ht="20.25" customHeight="1" thickBot="1">
      <c r="A3" s="3" t="s">
        <v>151</v>
      </c>
      <c r="B3" s="3"/>
      <c r="C3" s="148"/>
      <c r="D3" s="149"/>
      <c r="E3" s="149"/>
      <c r="F3" s="150"/>
      <c r="G3" s="151"/>
      <c r="H3" s="151"/>
    </row>
    <row r="4" spans="3:8" s="5" customFormat="1" ht="26.25" thickBot="1">
      <c r="C4" s="212" t="s">
        <v>170</v>
      </c>
      <c r="D4" s="153" t="s">
        <v>14</v>
      </c>
      <c r="E4" s="154" t="s">
        <v>15</v>
      </c>
      <c r="F4" s="155" t="s">
        <v>16</v>
      </c>
      <c r="G4" s="156" t="s">
        <v>17</v>
      </c>
      <c r="H4" s="156" t="s">
        <v>18</v>
      </c>
    </row>
    <row r="5" spans="3:8" s="5" customFormat="1" ht="13.5" thickBot="1">
      <c r="C5" s="157"/>
      <c r="D5" s="158"/>
      <c r="E5" s="158"/>
      <c r="F5" s="159"/>
      <c r="G5" s="159"/>
      <c r="H5" s="159"/>
    </row>
    <row r="6" spans="1:8" s="5" customFormat="1" ht="16.5" thickBot="1">
      <c r="A6" s="6" t="s">
        <v>5</v>
      </c>
      <c r="B6" s="202"/>
      <c r="C6" s="160"/>
      <c r="D6" s="43"/>
      <c r="E6" s="43"/>
      <c r="F6" s="161"/>
      <c r="G6" s="162"/>
      <c r="H6" s="162"/>
    </row>
    <row r="7" spans="1:8" s="5" customFormat="1" ht="16.5" thickBot="1">
      <c r="A7" s="8"/>
      <c r="B7" s="203"/>
      <c r="C7" s="163"/>
      <c r="D7" s="162"/>
      <c r="E7" s="162"/>
      <c r="F7" s="162"/>
      <c r="G7" s="162"/>
      <c r="H7" s="162"/>
    </row>
    <row r="8" spans="1:8" s="182" customFormat="1" ht="13.5" thickBot="1">
      <c r="A8" s="178" t="s">
        <v>0</v>
      </c>
      <c r="B8" s="204" t="s">
        <v>168</v>
      </c>
      <c r="C8" s="179"/>
      <c r="D8" s="180"/>
      <c r="E8" s="180"/>
      <c r="F8" s="176"/>
      <c r="G8" s="181"/>
      <c r="H8" s="181"/>
    </row>
    <row r="9" spans="1:8" s="187" customFormat="1" ht="8.25" customHeight="1">
      <c r="A9" s="183"/>
      <c r="B9" s="205"/>
      <c r="C9" s="179"/>
      <c r="D9" s="184"/>
      <c r="E9" s="184"/>
      <c r="F9" s="185"/>
      <c r="G9" s="186"/>
      <c r="H9" s="186"/>
    </row>
    <row r="10" spans="1:8" ht="12.75">
      <c r="A10" s="29" t="s">
        <v>140</v>
      </c>
      <c r="B10" s="182">
        <v>1</v>
      </c>
      <c r="C10" s="30">
        <v>52059.3</v>
      </c>
      <c r="D10" s="180">
        <f aca="true" t="shared" si="0" ref="D10:D27">C10/4</f>
        <v>13014.825</v>
      </c>
      <c r="E10" s="180">
        <f>D10</f>
        <v>13014.825</v>
      </c>
      <c r="F10" s="180">
        <f>D10</f>
        <v>13014.825</v>
      </c>
      <c r="G10" s="180">
        <f>D10</f>
        <v>13014.825</v>
      </c>
      <c r="H10" s="177">
        <f aca="true" t="shared" si="1" ref="H10:H24">SUM(D10:G10)</f>
        <v>52059.3</v>
      </c>
    </row>
    <row r="11" spans="1:8" ht="12.75">
      <c r="A11" s="29" t="s">
        <v>67</v>
      </c>
      <c r="B11" s="182">
        <v>1</v>
      </c>
      <c r="C11" s="188">
        <v>136109</v>
      </c>
      <c r="D11" s="180">
        <f t="shared" si="0"/>
        <v>34027.25</v>
      </c>
      <c r="E11" s="180">
        <f aca="true" t="shared" si="2" ref="E11:E24">D11</f>
        <v>34027.25</v>
      </c>
      <c r="F11" s="180">
        <f aca="true" t="shared" si="3" ref="F11:F24">D11</f>
        <v>34027.25</v>
      </c>
      <c r="G11" s="180">
        <f aca="true" t="shared" si="4" ref="G11:G24">D11</f>
        <v>34027.25</v>
      </c>
      <c r="H11" s="177">
        <f t="shared" si="1"/>
        <v>136109</v>
      </c>
    </row>
    <row r="12" spans="1:8" ht="12.75">
      <c r="A12" s="29" t="s">
        <v>68</v>
      </c>
      <c r="B12" s="182">
        <v>1</v>
      </c>
      <c r="C12" s="188">
        <v>100000</v>
      </c>
      <c r="D12" s="180">
        <f t="shared" si="0"/>
        <v>25000</v>
      </c>
      <c r="E12" s="180">
        <f t="shared" si="2"/>
        <v>25000</v>
      </c>
      <c r="F12" s="180">
        <f t="shared" si="3"/>
        <v>25000</v>
      </c>
      <c r="G12" s="180">
        <f t="shared" si="4"/>
        <v>25000</v>
      </c>
      <c r="H12" s="177">
        <f t="shared" si="1"/>
        <v>100000</v>
      </c>
    </row>
    <row r="13" spans="1:8" ht="12.75">
      <c r="A13" s="29" t="s">
        <v>160</v>
      </c>
      <c r="B13" s="182">
        <v>4</v>
      </c>
      <c r="C13" s="188">
        <v>177683.76</v>
      </c>
      <c r="D13" s="180">
        <f t="shared" si="0"/>
        <v>44420.94</v>
      </c>
      <c r="E13" s="180">
        <f t="shared" si="2"/>
        <v>44420.94</v>
      </c>
      <c r="F13" s="180">
        <f t="shared" si="3"/>
        <v>44420.94</v>
      </c>
      <c r="G13" s="180">
        <f t="shared" si="4"/>
        <v>44420.94</v>
      </c>
      <c r="H13" s="177">
        <f t="shared" si="1"/>
        <v>177683.76</v>
      </c>
    </row>
    <row r="14" spans="1:8" ht="12.75">
      <c r="A14" s="29" t="s">
        <v>59</v>
      </c>
      <c r="B14" s="182">
        <v>1</v>
      </c>
      <c r="C14" s="188">
        <v>56672.27</v>
      </c>
      <c r="D14" s="180">
        <f t="shared" si="0"/>
        <v>14168.0675</v>
      </c>
      <c r="E14" s="180">
        <f t="shared" si="2"/>
        <v>14168.0675</v>
      </c>
      <c r="F14" s="180">
        <f t="shared" si="3"/>
        <v>14168.0675</v>
      </c>
      <c r="G14" s="180">
        <f t="shared" si="4"/>
        <v>14168.0675</v>
      </c>
      <c r="H14" s="177">
        <f t="shared" si="1"/>
        <v>56672.27</v>
      </c>
    </row>
    <row r="15" spans="1:8" ht="12.75">
      <c r="A15" s="29" t="s">
        <v>161</v>
      </c>
      <c r="B15" s="182">
        <v>2</v>
      </c>
      <c r="C15" s="188">
        <v>148864.73</v>
      </c>
      <c r="D15" s="180">
        <f t="shared" si="0"/>
        <v>37216.1825</v>
      </c>
      <c r="E15" s="180">
        <f t="shared" si="2"/>
        <v>37216.1825</v>
      </c>
      <c r="F15" s="180">
        <f t="shared" si="3"/>
        <v>37216.1825</v>
      </c>
      <c r="G15" s="180">
        <f t="shared" si="4"/>
        <v>37216.1825</v>
      </c>
      <c r="H15" s="177">
        <f t="shared" si="1"/>
        <v>148864.73</v>
      </c>
    </row>
    <row r="16" spans="1:8" ht="12.75">
      <c r="A16" s="29" t="s">
        <v>71</v>
      </c>
      <c r="B16" s="182">
        <v>1</v>
      </c>
      <c r="C16" s="188">
        <v>130000</v>
      </c>
      <c r="D16" s="180">
        <f t="shared" si="0"/>
        <v>32500</v>
      </c>
      <c r="E16" s="180">
        <f t="shared" si="2"/>
        <v>32500</v>
      </c>
      <c r="F16" s="180">
        <f t="shared" si="3"/>
        <v>32500</v>
      </c>
      <c r="G16" s="180">
        <f t="shared" si="4"/>
        <v>32500</v>
      </c>
      <c r="H16" s="177">
        <f t="shared" si="1"/>
        <v>130000</v>
      </c>
    </row>
    <row r="17" spans="1:8" ht="12.75">
      <c r="A17" s="29" t="s">
        <v>72</v>
      </c>
      <c r="B17" s="182">
        <v>1</v>
      </c>
      <c r="C17" s="188">
        <v>119600</v>
      </c>
      <c r="D17" s="180">
        <f t="shared" si="0"/>
        <v>29900</v>
      </c>
      <c r="E17" s="180">
        <f t="shared" si="2"/>
        <v>29900</v>
      </c>
      <c r="F17" s="180">
        <f t="shared" si="3"/>
        <v>29900</v>
      </c>
      <c r="G17" s="180">
        <f t="shared" si="4"/>
        <v>29900</v>
      </c>
      <c r="H17" s="177">
        <f t="shared" si="1"/>
        <v>119600</v>
      </c>
    </row>
    <row r="18" spans="1:8" ht="12.75">
      <c r="A18" s="29" t="s">
        <v>162</v>
      </c>
      <c r="B18" s="182">
        <v>3</v>
      </c>
      <c r="C18" s="188">
        <v>239449.76</v>
      </c>
      <c r="D18" s="180">
        <f t="shared" si="0"/>
        <v>59862.44</v>
      </c>
      <c r="E18" s="180">
        <f t="shared" si="2"/>
        <v>59862.44</v>
      </c>
      <c r="F18" s="180">
        <f t="shared" si="3"/>
        <v>59862.44</v>
      </c>
      <c r="G18" s="180">
        <f t="shared" si="4"/>
        <v>59862.44</v>
      </c>
      <c r="H18" s="177">
        <f t="shared" si="1"/>
        <v>239449.76</v>
      </c>
    </row>
    <row r="19" spans="1:8" ht="12.75">
      <c r="A19" s="29" t="s">
        <v>75</v>
      </c>
      <c r="B19" s="182">
        <v>1</v>
      </c>
      <c r="C19" s="188">
        <v>65757.23</v>
      </c>
      <c r="D19" s="180">
        <f t="shared" si="0"/>
        <v>16439.3075</v>
      </c>
      <c r="E19" s="180">
        <f t="shared" si="2"/>
        <v>16439.3075</v>
      </c>
      <c r="F19" s="180">
        <f t="shared" si="3"/>
        <v>16439.3075</v>
      </c>
      <c r="G19" s="180">
        <f t="shared" si="4"/>
        <v>16439.3075</v>
      </c>
      <c r="H19" s="177">
        <f t="shared" si="1"/>
        <v>65757.23</v>
      </c>
    </row>
    <row r="20" spans="1:8" ht="12.75">
      <c r="A20" s="29" t="s">
        <v>77</v>
      </c>
      <c r="B20" s="182">
        <v>1</v>
      </c>
      <c r="C20" s="188">
        <v>62499</v>
      </c>
      <c r="D20" s="180">
        <f t="shared" si="0"/>
        <v>15624.75</v>
      </c>
      <c r="E20" s="180">
        <f t="shared" si="2"/>
        <v>15624.75</v>
      </c>
      <c r="F20" s="180">
        <f t="shared" si="3"/>
        <v>15624.75</v>
      </c>
      <c r="G20" s="180">
        <f t="shared" si="4"/>
        <v>15624.75</v>
      </c>
      <c r="H20" s="177">
        <f t="shared" si="1"/>
        <v>62499</v>
      </c>
    </row>
    <row r="21" spans="1:8" ht="12.75">
      <c r="A21" s="29" t="s">
        <v>163</v>
      </c>
      <c r="B21" s="182">
        <v>2</v>
      </c>
      <c r="C21" s="30">
        <v>118581.45</v>
      </c>
      <c r="D21" s="180">
        <f t="shared" si="0"/>
        <v>29645.3625</v>
      </c>
      <c r="E21" s="180">
        <f t="shared" si="2"/>
        <v>29645.3625</v>
      </c>
      <c r="F21" s="180">
        <f t="shared" si="3"/>
        <v>29645.3625</v>
      </c>
      <c r="G21" s="180">
        <f t="shared" si="4"/>
        <v>29645.3625</v>
      </c>
      <c r="H21" s="177">
        <f t="shared" si="1"/>
        <v>118581.45</v>
      </c>
    </row>
    <row r="22" spans="1:8" ht="12.75">
      <c r="A22" s="29" t="s">
        <v>79</v>
      </c>
      <c r="B22" s="182">
        <v>1</v>
      </c>
      <c r="C22" s="30">
        <v>97000</v>
      </c>
      <c r="D22" s="180">
        <f t="shared" si="0"/>
        <v>24250</v>
      </c>
      <c r="E22" s="180">
        <f t="shared" si="2"/>
        <v>24250</v>
      </c>
      <c r="F22" s="180">
        <f t="shared" si="3"/>
        <v>24250</v>
      </c>
      <c r="G22" s="180">
        <f t="shared" si="4"/>
        <v>24250</v>
      </c>
      <c r="H22" s="177">
        <f t="shared" si="1"/>
        <v>97000</v>
      </c>
    </row>
    <row r="23" spans="1:8" ht="12.75">
      <c r="A23" s="29" t="s">
        <v>80</v>
      </c>
      <c r="B23" s="182">
        <v>1</v>
      </c>
      <c r="C23" s="30">
        <v>76996</v>
      </c>
      <c r="D23" s="180">
        <f t="shared" si="0"/>
        <v>19249</v>
      </c>
      <c r="E23" s="180">
        <f t="shared" si="2"/>
        <v>19249</v>
      </c>
      <c r="F23" s="180">
        <f t="shared" si="3"/>
        <v>19249</v>
      </c>
      <c r="G23" s="180">
        <f t="shared" si="4"/>
        <v>19249</v>
      </c>
      <c r="H23" s="177">
        <f t="shared" si="1"/>
        <v>76996</v>
      </c>
    </row>
    <row r="24" spans="1:8" ht="13.5" customHeight="1">
      <c r="A24" s="29" t="s">
        <v>164</v>
      </c>
      <c r="B24" s="182">
        <v>3</v>
      </c>
      <c r="C24" s="188">
        <v>231863.57</v>
      </c>
      <c r="D24" s="180">
        <f t="shared" si="0"/>
        <v>57965.8925</v>
      </c>
      <c r="E24" s="180">
        <f t="shared" si="2"/>
        <v>57965.8925</v>
      </c>
      <c r="F24" s="180">
        <f t="shared" si="3"/>
        <v>57965.8925</v>
      </c>
      <c r="G24" s="180">
        <f t="shared" si="4"/>
        <v>57965.8925</v>
      </c>
      <c r="H24" s="177">
        <f t="shared" si="1"/>
        <v>231863.57</v>
      </c>
    </row>
    <row r="25" spans="1:8" ht="13.5" customHeight="1">
      <c r="A25" s="29" t="s">
        <v>165</v>
      </c>
      <c r="B25" s="182">
        <v>2</v>
      </c>
      <c r="C25" s="188">
        <v>148636</v>
      </c>
      <c r="D25" s="180">
        <f t="shared" si="0"/>
        <v>37159</v>
      </c>
      <c r="E25" s="180">
        <f>D25</f>
        <v>37159</v>
      </c>
      <c r="F25" s="180">
        <f>D25</f>
        <v>37159</v>
      </c>
      <c r="G25" s="180">
        <f>D25</f>
        <v>37159</v>
      </c>
      <c r="H25" s="177">
        <f>SUM(D25:G25)</f>
        <v>148636</v>
      </c>
    </row>
    <row r="26" spans="1:8" ht="13.5" customHeight="1">
      <c r="A26" s="29" t="s">
        <v>152</v>
      </c>
      <c r="B26" s="182">
        <v>1</v>
      </c>
      <c r="C26" s="188">
        <v>85105</v>
      </c>
      <c r="D26" s="180">
        <f t="shared" si="0"/>
        <v>21276.25</v>
      </c>
      <c r="E26" s="180">
        <f>D26</f>
        <v>21276.25</v>
      </c>
      <c r="F26" s="180">
        <f>D26</f>
        <v>21276.25</v>
      </c>
      <c r="G26" s="180">
        <f>D26</f>
        <v>21276.25</v>
      </c>
      <c r="H26" s="177">
        <f>SUM(D26:G26)</f>
        <v>85105</v>
      </c>
    </row>
    <row r="27" spans="1:8" ht="13.5" customHeight="1">
      <c r="A27" s="29" t="s">
        <v>214</v>
      </c>
      <c r="B27" s="182">
        <v>1</v>
      </c>
      <c r="C27" s="188">
        <v>68088</v>
      </c>
      <c r="D27" s="180">
        <f t="shared" si="0"/>
        <v>17022</v>
      </c>
      <c r="E27" s="180">
        <v>17022</v>
      </c>
      <c r="F27" s="180">
        <v>17022</v>
      </c>
      <c r="G27" s="180">
        <v>17022</v>
      </c>
      <c r="H27" s="177">
        <f>SUM(D27:G27)</f>
        <v>68088</v>
      </c>
    </row>
    <row r="28" spans="4:6" ht="12.75" customHeight="1">
      <c r="D28" s="59"/>
      <c r="E28" s="60"/>
      <c r="F28" s="180"/>
    </row>
    <row r="29" spans="1:8" s="1" customFormat="1" ht="12.75">
      <c r="A29" s="15" t="s">
        <v>19</v>
      </c>
      <c r="B29" s="5">
        <f>SUM(B10:B28)</f>
        <v>28</v>
      </c>
      <c r="C29" s="167">
        <f>SUM(C10:C27)</f>
        <v>2114965.0700000003</v>
      </c>
      <c r="D29" s="40">
        <f>SUM(D10:D28)</f>
        <v>528741.2675000001</v>
      </c>
      <c r="E29" s="40">
        <f>SUM(E10:E28)</f>
        <v>528741.2675000001</v>
      </c>
      <c r="F29" s="40">
        <f>SUM(F10:F28)</f>
        <v>528741.2675000001</v>
      </c>
      <c r="G29" s="40">
        <f>SUM(G10:G28)</f>
        <v>528741.2675000001</v>
      </c>
      <c r="H29" s="40">
        <f>SUM(D29:G29)</f>
        <v>2114965.0700000003</v>
      </c>
    </row>
    <row r="30" spans="1:6" ht="12.75">
      <c r="A30" s="190" t="s">
        <v>1</v>
      </c>
      <c r="B30" s="204"/>
      <c r="C30" s="179"/>
      <c r="D30" s="180"/>
      <c r="E30" s="189"/>
      <c r="F30" s="180"/>
    </row>
    <row r="31" spans="3:6" ht="12.75">
      <c r="C31" s="188"/>
      <c r="D31" s="180"/>
      <c r="E31" s="189"/>
      <c r="F31" s="180"/>
    </row>
    <row r="32" spans="1:8" ht="12.75">
      <c r="A32" s="29" t="str">
        <f>A21</f>
        <v>Support Services Specialist (2 FTEs)</v>
      </c>
      <c r="B32" s="182">
        <v>1</v>
      </c>
      <c r="C32" s="168">
        <v>62499</v>
      </c>
      <c r="D32" s="180">
        <f>C32/4</f>
        <v>15624.75</v>
      </c>
      <c r="E32" s="180">
        <f>D32</f>
        <v>15624.75</v>
      </c>
      <c r="F32" s="180">
        <f>D32</f>
        <v>15624.75</v>
      </c>
      <c r="G32" s="180">
        <f>D32</f>
        <v>15624.75</v>
      </c>
      <c r="H32" s="177">
        <f>SUM(D32:G32)</f>
        <v>62499</v>
      </c>
    </row>
    <row r="33" spans="3:6" ht="12.75">
      <c r="C33" s="188"/>
      <c r="D33" s="180"/>
      <c r="E33" s="189"/>
      <c r="F33" s="180"/>
    </row>
    <row r="34" spans="1:8" s="1" customFormat="1" ht="12.75">
      <c r="A34" s="15" t="s">
        <v>19</v>
      </c>
      <c r="B34" s="5"/>
      <c r="C34" s="167">
        <f>SUM(C32:C33)</f>
        <v>62499</v>
      </c>
      <c r="D34" s="40">
        <f>SUM(D31:D33)</f>
        <v>15624.75</v>
      </c>
      <c r="E34" s="40">
        <f>SUM(E31:E33)</f>
        <v>15624.75</v>
      </c>
      <c r="F34" s="40">
        <f>SUM(F31:F33)</f>
        <v>15624.75</v>
      </c>
      <c r="G34" s="40">
        <f>SUM(G31:G33)</f>
        <v>15624.75</v>
      </c>
      <c r="H34" s="40">
        <f>SUM(H31:H33)</f>
        <v>62499</v>
      </c>
    </row>
    <row r="35" spans="1:6" ht="12.75">
      <c r="A35" s="190" t="s">
        <v>2</v>
      </c>
      <c r="B35" s="204">
        <f>SUM(B32:B34)</f>
        <v>1</v>
      </c>
      <c r="C35" s="179"/>
      <c r="D35" s="180"/>
      <c r="E35" s="189"/>
      <c r="F35" s="180"/>
    </row>
    <row r="36" spans="3:6" ht="12.75">
      <c r="C36" s="188"/>
      <c r="D36" s="180"/>
      <c r="E36" s="189"/>
      <c r="F36" s="180"/>
    </row>
    <row r="37" spans="1:5" ht="12.75" hidden="1">
      <c r="A37" s="15"/>
      <c r="B37" s="5"/>
      <c r="C37" s="167"/>
      <c r="D37" s="43"/>
      <c r="E37" s="189"/>
    </row>
    <row r="38" spans="1:8" ht="13.5" thickBot="1">
      <c r="A38" s="15" t="s">
        <v>19</v>
      </c>
      <c r="B38" s="5"/>
      <c r="C38" s="167">
        <v>0</v>
      </c>
      <c r="D38" s="40">
        <f>SUM(D37:D37)</f>
        <v>0</v>
      </c>
      <c r="E38" s="40">
        <f>SUM(E37:E37)</f>
        <v>0</v>
      </c>
      <c r="F38" s="40">
        <f>SUM(F37:F37)</f>
        <v>0</v>
      </c>
      <c r="G38" s="40">
        <f>SUM(G37:G37)</f>
        <v>0</v>
      </c>
      <c r="H38" s="40">
        <f>SUM(H37:H37)</f>
        <v>0</v>
      </c>
    </row>
    <row r="39" spans="1:8" s="1" customFormat="1" ht="13.5" thickBot="1">
      <c r="A39" s="31" t="s">
        <v>146</v>
      </c>
      <c r="B39" s="204"/>
      <c r="C39" s="191"/>
      <c r="D39" s="176"/>
      <c r="E39" s="180"/>
      <c r="F39" s="62"/>
      <c r="G39" s="40"/>
      <c r="H39" s="40"/>
    </row>
    <row r="40" spans="1:8" s="1" customFormat="1" ht="6.75" customHeight="1">
      <c r="A40" s="29"/>
      <c r="B40" s="182"/>
      <c r="C40" s="188"/>
      <c r="D40" s="40"/>
      <c r="E40" s="59"/>
      <c r="F40" s="62"/>
      <c r="G40" s="40"/>
      <c r="H40" s="177"/>
    </row>
    <row r="41" spans="1:8" ht="12.75">
      <c r="A41" s="29" t="s">
        <v>140</v>
      </c>
      <c r="C41" s="188">
        <f aca="true" t="shared" si="5" ref="C41:C51">0.23*C10</f>
        <v>11973.639000000001</v>
      </c>
      <c r="D41" s="180">
        <f aca="true" t="shared" si="6" ref="D41:D55">C41/4</f>
        <v>2993.4097500000003</v>
      </c>
      <c r="E41" s="180">
        <f>D41</f>
        <v>2993.4097500000003</v>
      </c>
      <c r="F41" s="180">
        <f>D41</f>
        <v>2993.4097500000003</v>
      </c>
      <c r="G41" s="180">
        <f>D41</f>
        <v>2993.4097500000003</v>
      </c>
      <c r="H41" s="177">
        <f aca="true" t="shared" si="7" ref="H41:H55">SUM(D41:G41)</f>
        <v>11973.639000000001</v>
      </c>
    </row>
    <row r="42" spans="1:8" ht="12.75">
      <c r="A42" s="29" t="s">
        <v>67</v>
      </c>
      <c r="C42" s="188">
        <f t="shared" si="5"/>
        <v>31305.07</v>
      </c>
      <c r="D42" s="180">
        <f t="shared" si="6"/>
        <v>7826.2675</v>
      </c>
      <c r="E42" s="180">
        <f aca="true" t="shared" si="8" ref="E42:E55">D42</f>
        <v>7826.2675</v>
      </c>
      <c r="F42" s="180">
        <f aca="true" t="shared" si="9" ref="F42:F55">D42</f>
        <v>7826.2675</v>
      </c>
      <c r="G42" s="180">
        <f aca="true" t="shared" si="10" ref="G42:G55">D42</f>
        <v>7826.2675</v>
      </c>
      <c r="H42" s="177">
        <f t="shared" si="7"/>
        <v>31305.07</v>
      </c>
    </row>
    <row r="43" spans="1:8" ht="12.75">
      <c r="A43" s="29" t="s">
        <v>68</v>
      </c>
      <c r="C43" s="188">
        <f t="shared" si="5"/>
        <v>23000</v>
      </c>
      <c r="D43" s="180">
        <f t="shared" si="6"/>
        <v>5750</v>
      </c>
      <c r="E43" s="180">
        <f t="shared" si="8"/>
        <v>5750</v>
      </c>
      <c r="F43" s="180">
        <f t="shared" si="9"/>
        <v>5750</v>
      </c>
      <c r="G43" s="180">
        <f t="shared" si="10"/>
        <v>5750</v>
      </c>
      <c r="H43" s="177">
        <f t="shared" si="7"/>
        <v>23000</v>
      </c>
    </row>
    <row r="44" spans="1:8" ht="12.75">
      <c r="A44" s="29" t="s">
        <v>160</v>
      </c>
      <c r="C44" s="188">
        <f t="shared" si="5"/>
        <v>40867.264800000004</v>
      </c>
      <c r="D44" s="180">
        <f t="shared" si="6"/>
        <v>10216.816200000001</v>
      </c>
      <c r="E44" s="180">
        <f t="shared" si="8"/>
        <v>10216.816200000001</v>
      </c>
      <c r="F44" s="180">
        <f t="shared" si="9"/>
        <v>10216.816200000001</v>
      </c>
      <c r="G44" s="180">
        <f t="shared" si="10"/>
        <v>10216.816200000001</v>
      </c>
      <c r="H44" s="177">
        <f t="shared" si="7"/>
        <v>40867.264800000004</v>
      </c>
    </row>
    <row r="45" spans="1:8" ht="12.75">
      <c r="A45" s="29" t="s">
        <v>59</v>
      </c>
      <c r="C45" s="188">
        <f t="shared" si="5"/>
        <v>13034.6221</v>
      </c>
      <c r="D45" s="180">
        <f t="shared" si="6"/>
        <v>3258.655525</v>
      </c>
      <c r="E45" s="180">
        <f t="shared" si="8"/>
        <v>3258.655525</v>
      </c>
      <c r="F45" s="180">
        <f t="shared" si="9"/>
        <v>3258.655525</v>
      </c>
      <c r="G45" s="180">
        <f t="shared" si="10"/>
        <v>3258.655525</v>
      </c>
      <c r="H45" s="177">
        <f t="shared" si="7"/>
        <v>13034.6221</v>
      </c>
    </row>
    <row r="46" spans="1:8" ht="12.75">
      <c r="A46" s="29" t="s">
        <v>161</v>
      </c>
      <c r="C46" s="188">
        <f t="shared" si="5"/>
        <v>34238.8879</v>
      </c>
      <c r="D46" s="180">
        <f t="shared" si="6"/>
        <v>8559.721975</v>
      </c>
      <c r="E46" s="180">
        <f t="shared" si="8"/>
        <v>8559.721975</v>
      </c>
      <c r="F46" s="180">
        <f t="shared" si="9"/>
        <v>8559.721975</v>
      </c>
      <c r="G46" s="180">
        <f t="shared" si="10"/>
        <v>8559.721975</v>
      </c>
      <c r="H46" s="177">
        <f t="shared" si="7"/>
        <v>34238.8879</v>
      </c>
    </row>
    <row r="47" spans="1:8" ht="12.75">
      <c r="A47" s="29" t="s">
        <v>71</v>
      </c>
      <c r="C47" s="188">
        <f t="shared" si="5"/>
        <v>29900</v>
      </c>
      <c r="D47" s="180">
        <f t="shared" si="6"/>
        <v>7475</v>
      </c>
      <c r="E47" s="180">
        <f t="shared" si="8"/>
        <v>7475</v>
      </c>
      <c r="F47" s="180">
        <f t="shared" si="9"/>
        <v>7475</v>
      </c>
      <c r="G47" s="180">
        <f t="shared" si="10"/>
        <v>7475</v>
      </c>
      <c r="H47" s="177">
        <f t="shared" si="7"/>
        <v>29900</v>
      </c>
    </row>
    <row r="48" spans="1:8" ht="12.75">
      <c r="A48" s="29" t="s">
        <v>72</v>
      </c>
      <c r="C48" s="188">
        <f t="shared" si="5"/>
        <v>27508</v>
      </c>
      <c r="D48" s="180">
        <f t="shared" si="6"/>
        <v>6877</v>
      </c>
      <c r="E48" s="180">
        <f t="shared" si="8"/>
        <v>6877</v>
      </c>
      <c r="F48" s="180">
        <f t="shared" si="9"/>
        <v>6877</v>
      </c>
      <c r="G48" s="180">
        <f t="shared" si="10"/>
        <v>6877</v>
      </c>
      <c r="H48" s="177">
        <f t="shared" si="7"/>
        <v>27508</v>
      </c>
    </row>
    <row r="49" spans="1:8" ht="12.75">
      <c r="A49" s="29" t="s">
        <v>162</v>
      </c>
      <c r="C49" s="188">
        <f t="shared" si="5"/>
        <v>55073.444800000005</v>
      </c>
      <c r="D49" s="180">
        <f t="shared" si="6"/>
        <v>13768.361200000001</v>
      </c>
      <c r="E49" s="180">
        <f t="shared" si="8"/>
        <v>13768.361200000001</v>
      </c>
      <c r="F49" s="180">
        <f t="shared" si="9"/>
        <v>13768.361200000001</v>
      </c>
      <c r="G49" s="180">
        <f t="shared" si="10"/>
        <v>13768.361200000001</v>
      </c>
      <c r="H49" s="177">
        <f t="shared" si="7"/>
        <v>55073.444800000005</v>
      </c>
    </row>
    <row r="50" spans="1:8" ht="12.75">
      <c r="A50" s="29" t="s">
        <v>75</v>
      </c>
      <c r="C50" s="188">
        <f t="shared" si="5"/>
        <v>15124.1629</v>
      </c>
      <c r="D50" s="180">
        <f t="shared" si="6"/>
        <v>3781.040725</v>
      </c>
      <c r="E50" s="180">
        <f t="shared" si="8"/>
        <v>3781.040725</v>
      </c>
      <c r="F50" s="180">
        <f t="shared" si="9"/>
        <v>3781.040725</v>
      </c>
      <c r="G50" s="180">
        <f t="shared" si="10"/>
        <v>3781.040725</v>
      </c>
      <c r="H50" s="177">
        <f t="shared" si="7"/>
        <v>15124.1629</v>
      </c>
    </row>
    <row r="51" spans="1:8" ht="12.75">
      <c r="A51" s="29" t="s">
        <v>77</v>
      </c>
      <c r="C51" s="188">
        <f t="shared" si="5"/>
        <v>14374.77</v>
      </c>
      <c r="D51" s="180">
        <f t="shared" si="6"/>
        <v>3593.6925</v>
      </c>
      <c r="E51" s="180">
        <f t="shared" si="8"/>
        <v>3593.6925</v>
      </c>
      <c r="F51" s="180">
        <f t="shared" si="9"/>
        <v>3593.6925</v>
      </c>
      <c r="G51" s="180">
        <f t="shared" si="10"/>
        <v>3593.6925</v>
      </c>
      <c r="H51" s="177">
        <f t="shared" si="7"/>
        <v>14374.77</v>
      </c>
    </row>
    <row r="52" spans="1:8" ht="12.75">
      <c r="A52" s="29" t="s">
        <v>166</v>
      </c>
      <c r="C52" s="188">
        <f>0.23*(C21+C32)</f>
        <v>41648.503500000006</v>
      </c>
      <c r="D52" s="180">
        <f t="shared" si="6"/>
        <v>10412.125875000002</v>
      </c>
      <c r="E52" s="180">
        <f t="shared" si="8"/>
        <v>10412.125875000002</v>
      </c>
      <c r="F52" s="180">
        <f t="shared" si="9"/>
        <v>10412.125875000002</v>
      </c>
      <c r="G52" s="180">
        <f t="shared" si="10"/>
        <v>10412.125875000002</v>
      </c>
      <c r="H52" s="177">
        <f t="shared" si="7"/>
        <v>41648.503500000006</v>
      </c>
    </row>
    <row r="53" spans="1:8" ht="12.75">
      <c r="A53" s="29" t="s">
        <v>79</v>
      </c>
      <c r="C53" s="188">
        <f aca="true" t="shared" si="11" ref="C53:C58">0.23*C22</f>
        <v>22310</v>
      </c>
      <c r="D53" s="180">
        <f t="shared" si="6"/>
        <v>5577.5</v>
      </c>
      <c r="E53" s="180">
        <f t="shared" si="8"/>
        <v>5577.5</v>
      </c>
      <c r="F53" s="180">
        <f t="shared" si="9"/>
        <v>5577.5</v>
      </c>
      <c r="G53" s="180">
        <f t="shared" si="10"/>
        <v>5577.5</v>
      </c>
      <c r="H53" s="177">
        <f t="shared" si="7"/>
        <v>22310</v>
      </c>
    </row>
    <row r="54" spans="1:8" ht="12.75">
      <c r="A54" s="29" t="s">
        <v>80</v>
      </c>
      <c r="C54" s="188">
        <f t="shared" si="11"/>
        <v>17709.08</v>
      </c>
      <c r="D54" s="180">
        <f t="shared" si="6"/>
        <v>4427.27</v>
      </c>
      <c r="E54" s="180">
        <f t="shared" si="8"/>
        <v>4427.27</v>
      </c>
      <c r="F54" s="180">
        <f t="shared" si="9"/>
        <v>4427.27</v>
      </c>
      <c r="G54" s="180">
        <f t="shared" si="10"/>
        <v>4427.27</v>
      </c>
      <c r="H54" s="177">
        <f t="shared" si="7"/>
        <v>17709.08</v>
      </c>
    </row>
    <row r="55" spans="1:8" ht="12.75">
      <c r="A55" s="29" t="s">
        <v>164</v>
      </c>
      <c r="C55" s="188">
        <f t="shared" si="11"/>
        <v>53328.621100000004</v>
      </c>
      <c r="D55" s="180">
        <f t="shared" si="6"/>
        <v>13332.155275000001</v>
      </c>
      <c r="E55" s="180">
        <f t="shared" si="8"/>
        <v>13332.155275000001</v>
      </c>
      <c r="F55" s="180">
        <f t="shared" si="9"/>
        <v>13332.155275000001</v>
      </c>
      <c r="G55" s="180">
        <f t="shared" si="10"/>
        <v>13332.155275000001</v>
      </c>
      <c r="H55" s="177">
        <f t="shared" si="7"/>
        <v>53328.621100000004</v>
      </c>
    </row>
    <row r="56" spans="1:8" ht="13.5" customHeight="1">
      <c r="A56" s="29" t="s">
        <v>165</v>
      </c>
      <c r="C56" s="188">
        <f t="shared" si="11"/>
        <v>34186.28</v>
      </c>
      <c r="D56" s="180">
        <f>C56/4</f>
        <v>8546.57</v>
      </c>
      <c r="E56" s="180">
        <f>D56</f>
        <v>8546.57</v>
      </c>
      <c r="F56" s="180">
        <f>D56</f>
        <v>8546.57</v>
      </c>
      <c r="G56" s="180">
        <f>D56</f>
        <v>8546.57</v>
      </c>
      <c r="H56" s="177">
        <f>SUM(D56:G56)</f>
        <v>34186.28</v>
      </c>
    </row>
    <row r="57" spans="1:8" ht="13.5" customHeight="1">
      <c r="A57" s="29" t="s">
        <v>152</v>
      </c>
      <c r="C57" s="188">
        <f t="shared" si="11"/>
        <v>19574.15</v>
      </c>
      <c r="D57" s="180">
        <f>C57/4</f>
        <v>4893.5375</v>
      </c>
      <c r="E57" s="180">
        <f>D57</f>
        <v>4893.5375</v>
      </c>
      <c r="F57" s="180">
        <f>D57</f>
        <v>4893.5375</v>
      </c>
      <c r="G57" s="180">
        <f>D57</f>
        <v>4893.5375</v>
      </c>
      <c r="H57" s="177">
        <f>SUM(D57:G57)</f>
        <v>19574.15</v>
      </c>
    </row>
    <row r="58" spans="1:8" ht="12.75">
      <c r="A58" s="29" t="s">
        <v>214</v>
      </c>
      <c r="C58" s="188">
        <f t="shared" si="11"/>
        <v>15660.24</v>
      </c>
      <c r="D58" s="180">
        <f>C58/4</f>
        <v>3915.06</v>
      </c>
      <c r="E58" s="180">
        <v>3915.06</v>
      </c>
      <c r="F58" s="180">
        <v>3915.06</v>
      </c>
      <c r="G58" s="180">
        <v>3915.06</v>
      </c>
      <c r="H58" s="177">
        <f>SUM(D58:G58)</f>
        <v>15660.24</v>
      </c>
    </row>
    <row r="59" spans="3:6" ht="12.75">
      <c r="C59" s="168"/>
      <c r="D59" s="59"/>
      <c r="E59" s="189"/>
      <c r="F59" s="180"/>
    </row>
    <row r="60" spans="1:9" s="1" customFormat="1" ht="12.75">
      <c r="A60" s="15" t="s">
        <v>19</v>
      </c>
      <c r="B60" s="5"/>
      <c r="C60" s="167">
        <f>SUM(C41:C59)</f>
        <v>500816.7361000001</v>
      </c>
      <c r="D60" s="40">
        <f>SUM(D41:D59)</f>
        <v>125204.18402500002</v>
      </c>
      <c r="E60" s="40">
        <f>SUM(E41:E59)</f>
        <v>125204.18402500002</v>
      </c>
      <c r="F60" s="40">
        <f>SUM(F41:F59)</f>
        <v>125204.18402500002</v>
      </c>
      <c r="G60" s="40">
        <f>SUM(G41:G59)</f>
        <v>125204.18402500002</v>
      </c>
      <c r="H60" s="40">
        <f>SUM(D60:G60)</f>
        <v>500816.7361000001</v>
      </c>
      <c r="I60" s="22"/>
    </row>
    <row r="61" spans="1:8" s="1" customFormat="1" ht="12.75">
      <c r="A61" s="190" t="s">
        <v>3</v>
      </c>
      <c r="B61" s="204"/>
      <c r="C61" s="179"/>
      <c r="D61" s="192"/>
      <c r="E61" s="180"/>
      <c r="F61" s="62"/>
      <c r="G61" s="40"/>
      <c r="H61" s="40"/>
    </row>
    <row r="62" spans="3:5" ht="12.75">
      <c r="C62" s="188"/>
      <c r="D62" s="177"/>
      <c r="E62" s="177"/>
    </row>
    <row r="63" spans="1:8" ht="12.75">
      <c r="A63" s="15" t="s">
        <v>19</v>
      </c>
      <c r="B63" s="5"/>
      <c r="C63" s="167">
        <v>0</v>
      </c>
      <c r="D63" s="40">
        <f>SUM(D61:D62)</f>
        <v>0</v>
      </c>
      <c r="E63" s="40">
        <f>SUM(E61:E62)</f>
        <v>0</v>
      </c>
      <c r="F63" s="40">
        <f>SUM(F61:F62)</f>
        <v>0</v>
      </c>
      <c r="G63" s="40">
        <f>SUM(G61:G62)</f>
        <v>0</v>
      </c>
      <c r="H63" s="40">
        <f>SUM(D63:G63)</f>
        <v>0</v>
      </c>
    </row>
    <row r="64" spans="1:6" ht="13.5" thickBot="1">
      <c r="A64" s="15"/>
      <c r="B64" s="5"/>
      <c r="C64" s="167"/>
      <c r="D64" s="177"/>
      <c r="E64" s="177"/>
      <c r="F64" s="177"/>
    </row>
    <row r="65" spans="1:9" ht="16.5" thickBot="1">
      <c r="A65" s="6" t="s">
        <v>20</v>
      </c>
      <c r="B65" s="202">
        <f>B29+B35</f>
        <v>29</v>
      </c>
      <c r="C65" s="170">
        <f>C60+C34+C29-71733</f>
        <v>2606547.8061000006</v>
      </c>
      <c r="D65" s="99">
        <f>C65/4</f>
        <v>651636.9515250002</v>
      </c>
      <c r="E65" s="43">
        <v>651636.9515250002</v>
      </c>
      <c r="F65" s="43">
        <v>651636.9515250002</v>
      </c>
      <c r="G65" s="43">
        <v>651636.9515250002</v>
      </c>
      <c r="H65" s="43">
        <f>H63+H60+H38+H34+H29-71733</f>
        <v>2606547.8061000006</v>
      </c>
      <c r="I65" s="30"/>
    </row>
    <row r="66" spans="1:6" ht="13.5" thickBot="1">
      <c r="A66" s="15"/>
      <c r="B66" s="5"/>
      <c r="C66" s="167"/>
      <c r="D66" s="177"/>
      <c r="E66" s="177"/>
      <c r="F66" s="177"/>
    </row>
    <row r="67" spans="1:6" ht="16.5" thickBot="1">
      <c r="A67" s="6" t="s">
        <v>4</v>
      </c>
      <c r="B67" s="202"/>
      <c r="C67" s="160"/>
      <c r="D67" s="177"/>
      <c r="E67" s="177"/>
      <c r="F67" s="177"/>
    </row>
    <row r="68" spans="1:5" ht="16.5" thickBot="1">
      <c r="A68" s="23"/>
      <c r="B68" s="203"/>
      <c r="C68" s="160"/>
      <c r="D68" s="192"/>
      <c r="E68" s="180"/>
    </row>
    <row r="69" spans="1:5" ht="13.5" thickBot="1">
      <c r="A69" s="31" t="s">
        <v>6</v>
      </c>
      <c r="B69" s="204"/>
      <c r="C69" s="191"/>
      <c r="D69" s="180"/>
      <c r="E69" s="180"/>
    </row>
    <row r="70" spans="1:8" ht="12.75">
      <c r="A70" s="29" t="s">
        <v>104</v>
      </c>
      <c r="C70" s="188">
        <v>30000</v>
      </c>
      <c r="D70" s="180">
        <f>C70/4</f>
        <v>7500</v>
      </c>
      <c r="E70" s="180">
        <f>D70</f>
        <v>7500</v>
      </c>
      <c r="F70" s="180">
        <f>D70</f>
        <v>7500</v>
      </c>
      <c r="G70" s="180">
        <f>D70</f>
        <v>7500</v>
      </c>
      <c r="H70" s="177">
        <f aca="true" t="shared" si="12" ref="H70:H75">SUM(D70:G70)</f>
        <v>30000</v>
      </c>
    </row>
    <row r="71" spans="4:8" ht="12.75" hidden="1">
      <c r="D71" s="180"/>
      <c r="E71" s="180"/>
      <c r="H71" s="177">
        <f t="shared" si="12"/>
        <v>0</v>
      </c>
    </row>
    <row r="72" spans="4:8" ht="12.75" hidden="1">
      <c r="D72" s="180"/>
      <c r="E72" s="180"/>
      <c r="H72" s="177">
        <f t="shared" si="12"/>
        <v>0</v>
      </c>
    </row>
    <row r="73" spans="4:8" ht="12.75" hidden="1">
      <c r="D73" s="180"/>
      <c r="E73" s="180"/>
      <c r="H73" s="177">
        <f t="shared" si="12"/>
        <v>0</v>
      </c>
    </row>
    <row r="74" spans="4:8" ht="12.75" hidden="1">
      <c r="D74" s="180"/>
      <c r="E74" s="180"/>
      <c r="H74" s="177">
        <f t="shared" si="12"/>
        <v>0</v>
      </c>
    </row>
    <row r="75" spans="1:8" ht="12.75" hidden="1">
      <c r="A75" s="15"/>
      <c r="B75" s="5"/>
      <c r="C75" s="21"/>
      <c r="D75" s="192"/>
      <c r="E75" s="180"/>
      <c r="H75" s="177">
        <f t="shared" si="12"/>
        <v>0</v>
      </c>
    </row>
    <row r="76" spans="1:5" ht="12.75">
      <c r="A76" s="15"/>
      <c r="B76" s="5"/>
      <c r="C76" s="21"/>
      <c r="D76" s="65"/>
      <c r="E76" s="180"/>
    </row>
    <row r="77" spans="1:9" ht="13.5" thickBot="1">
      <c r="A77" s="15" t="s">
        <v>19</v>
      </c>
      <c r="B77" s="5"/>
      <c r="C77" s="21">
        <f>SUM(C70:C76)</f>
        <v>30000</v>
      </c>
      <c r="D77" s="62">
        <f>SUM(D70:D76)</f>
        <v>7500</v>
      </c>
      <c r="E77" s="62">
        <f>SUM(E70:E76)</f>
        <v>7500</v>
      </c>
      <c r="F77" s="62">
        <f>SUM(F70:F76)</f>
        <v>7500</v>
      </c>
      <c r="G77" s="62">
        <f>SUM(G70:G76)</f>
        <v>7500</v>
      </c>
      <c r="H77" s="40">
        <f>SUM(H70)</f>
        <v>30000</v>
      </c>
      <c r="I77" s="30"/>
    </row>
    <row r="78" spans="1:8" ht="13.5" thickBot="1">
      <c r="A78" s="31" t="s">
        <v>8</v>
      </c>
      <c r="B78" s="204"/>
      <c r="C78" s="191"/>
      <c r="D78" s="62"/>
      <c r="E78" s="62"/>
      <c r="F78" s="62"/>
      <c r="G78" s="40"/>
      <c r="H78" s="40"/>
    </row>
    <row r="79" spans="1:8" ht="12.75">
      <c r="A79" s="32" t="s">
        <v>35</v>
      </c>
      <c r="B79" s="205"/>
      <c r="C79" s="191"/>
      <c r="D79" s="62"/>
      <c r="E79" s="62"/>
      <c r="F79" s="62"/>
      <c r="G79" s="40"/>
      <c r="H79" s="40"/>
    </row>
    <row r="80" spans="1:8" ht="12.75" hidden="1">
      <c r="A80" s="15"/>
      <c r="B80" s="5"/>
      <c r="C80" s="21"/>
      <c r="D80" s="62"/>
      <c r="E80" s="62"/>
      <c r="F80" s="62"/>
      <c r="G80" s="40"/>
      <c r="H80" s="40">
        <f>SUM(D80:G80)</f>
        <v>0</v>
      </c>
    </row>
    <row r="81" spans="1:8" ht="12.75" hidden="1">
      <c r="A81" s="15"/>
      <c r="B81" s="5"/>
      <c r="C81" s="21"/>
      <c r="D81" s="62"/>
      <c r="E81" s="62"/>
      <c r="F81" s="62"/>
      <c r="G81" s="40"/>
      <c r="H81" s="40">
        <f>SUM(D81:G81)</f>
        <v>0</v>
      </c>
    </row>
    <row r="82" spans="1:9" ht="13.5" thickBot="1">
      <c r="A82" s="15" t="s">
        <v>19</v>
      </c>
      <c r="B82" s="5"/>
      <c r="C82" s="21">
        <v>0</v>
      </c>
      <c r="D82" s="40">
        <f>SUM(D79:D81)</f>
        <v>0</v>
      </c>
      <c r="E82" s="40">
        <f>SUM(E79:E81)</f>
        <v>0</v>
      </c>
      <c r="F82" s="40">
        <f>SUM(F79:F81)</f>
        <v>0</v>
      </c>
      <c r="G82" s="40">
        <f>SUM(G79:G81)</f>
        <v>0</v>
      </c>
      <c r="H82" s="40">
        <f>SUM(H79:H81)</f>
        <v>0</v>
      </c>
      <c r="I82" s="30"/>
    </row>
    <row r="83" spans="1:8" ht="13.5" thickBot="1">
      <c r="A83" s="31" t="s">
        <v>7</v>
      </c>
      <c r="B83" s="204"/>
      <c r="C83" s="191"/>
      <c r="D83" s="62"/>
      <c r="E83" s="62"/>
      <c r="F83" s="62"/>
      <c r="G83" s="40"/>
      <c r="H83" s="40"/>
    </row>
    <row r="84" spans="1:8" ht="12.75">
      <c r="A84" s="32" t="s">
        <v>36</v>
      </c>
      <c r="B84" s="205"/>
      <c r="C84" s="191"/>
      <c r="D84" s="62"/>
      <c r="E84" s="62"/>
      <c r="F84" s="62"/>
      <c r="G84" s="40"/>
      <c r="H84" s="40"/>
    </row>
    <row r="85" spans="1:8" ht="12.75" hidden="1">
      <c r="A85" s="15"/>
      <c r="B85" s="5"/>
      <c r="C85" s="21"/>
      <c r="D85" s="62"/>
      <c r="E85" s="62"/>
      <c r="F85" s="62"/>
      <c r="G85" s="40"/>
      <c r="H85" s="40">
        <f aca="true" t="shared" si="13" ref="H85:H95">SUM(D85:G85)</f>
        <v>0</v>
      </c>
    </row>
    <row r="86" spans="1:8" ht="12.75" hidden="1">
      <c r="A86" s="15"/>
      <c r="B86" s="5"/>
      <c r="C86" s="21"/>
      <c r="D86" s="62"/>
      <c r="E86" s="62"/>
      <c r="F86" s="62"/>
      <c r="G86" s="40"/>
      <c r="H86" s="40">
        <f t="shared" si="13"/>
        <v>0</v>
      </c>
    </row>
    <row r="87" spans="1:8" ht="12.75" hidden="1">
      <c r="A87" s="15"/>
      <c r="B87" s="5"/>
      <c r="C87" s="21"/>
      <c r="D87" s="62"/>
      <c r="E87" s="62"/>
      <c r="F87" s="62"/>
      <c r="G87" s="40"/>
      <c r="H87" s="40">
        <f t="shared" si="13"/>
        <v>0</v>
      </c>
    </row>
    <row r="88" spans="1:8" ht="12.75" hidden="1">
      <c r="A88" s="15"/>
      <c r="B88" s="5"/>
      <c r="C88" s="21"/>
      <c r="D88" s="62"/>
      <c r="E88" s="62"/>
      <c r="F88" s="62"/>
      <c r="G88" s="40"/>
      <c r="H88" s="40">
        <f t="shared" si="13"/>
        <v>0</v>
      </c>
    </row>
    <row r="89" spans="1:8" ht="12.75" hidden="1">
      <c r="A89" s="15"/>
      <c r="B89" s="5"/>
      <c r="C89" s="21"/>
      <c r="D89" s="62"/>
      <c r="E89" s="62"/>
      <c r="F89" s="62"/>
      <c r="G89" s="40"/>
      <c r="H89" s="40">
        <f t="shared" si="13"/>
        <v>0</v>
      </c>
    </row>
    <row r="90" spans="1:8" ht="12.75" hidden="1">
      <c r="A90" s="15"/>
      <c r="B90" s="5"/>
      <c r="C90" s="21"/>
      <c r="D90" s="62"/>
      <c r="E90" s="62"/>
      <c r="F90" s="62"/>
      <c r="G90" s="40"/>
      <c r="H90" s="40">
        <f t="shared" si="13"/>
        <v>0</v>
      </c>
    </row>
    <row r="91" spans="1:8" ht="12.75" hidden="1">
      <c r="A91" s="15"/>
      <c r="B91" s="5"/>
      <c r="C91" s="21"/>
      <c r="D91" s="62"/>
      <c r="E91" s="62"/>
      <c r="F91" s="62"/>
      <c r="G91" s="40"/>
      <c r="H91" s="40">
        <f t="shared" si="13"/>
        <v>0</v>
      </c>
    </row>
    <row r="92" spans="1:8" ht="12.75" hidden="1">
      <c r="A92" s="15"/>
      <c r="B92" s="5"/>
      <c r="C92" s="21"/>
      <c r="D92" s="62"/>
      <c r="E92" s="62"/>
      <c r="F92" s="62"/>
      <c r="G92" s="40"/>
      <c r="H92" s="40">
        <f t="shared" si="13"/>
        <v>0</v>
      </c>
    </row>
    <row r="93" spans="1:8" ht="12.75" hidden="1">
      <c r="A93" s="15"/>
      <c r="B93" s="5"/>
      <c r="C93" s="21"/>
      <c r="D93" s="62"/>
      <c r="E93" s="62"/>
      <c r="F93" s="62"/>
      <c r="G93" s="40"/>
      <c r="H93" s="40">
        <f t="shared" si="13"/>
        <v>0</v>
      </c>
    </row>
    <row r="94" spans="1:8" ht="12.75" hidden="1">
      <c r="A94" s="15"/>
      <c r="B94" s="5"/>
      <c r="C94" s="21"/>
      <c r="D94" s="62"/>
      <c r="E94" s="62"/>
      <c r="F94" s="62"/>
      <c r="G94" s="40"/>
      <c r="H94" s="40">
        <f t="shared" si="13"/>
        <v>0</v>
      </c>
    </row>
    <row r="95" spans="1:8" ht="12.75" hidden="1">
      <c r="A95" s="15"/>
      <c r="B95" s="5"/>
      <c r="C95" s="21"/>
      <c r="D95" s="62"/>
      <c r="E95" s="62"/>
      <c r="F95" s="62"/>
      <c r="G95" s="40"/>
      <c r="H95" s="40">
        <f t="shared" si="13"/>
        <v>0</v>
      </c>
    </row>
    <row r="96" spans="1:8" ht="13.5" thickBot="1">
      <c r="A96" s="15" t="s">
        <v>19</v>
      </c>
      <c r="B96" s="5"/>
      <c r="C96" s="21">
        <v>0</v>
      </c>
      <c r="D96" s="40">
        <f>SUM(D84:D95)</f>
        <v>0</v>
      </c>
      <c r="E96" s="40">
        <f>SUM(E84:E95)</f>
        <v>0</v>
      </c>
      <c r="F96" s="40">
        <f>SUM(F84:F95)</f>
        <v>0</v>
      </c>
      <c r="G96" s="40">
        <f>SUM(G84:G95)</f>
        <v>0</v>
      </c>
      <c r="H96" s="40">
        <f>SUM(H84:H95)</f>
        <v>0</v>
      </c>
    </row>
    <row r="97" spans="1:8" ht="13.5" thickBot="1">
      <c r="A97" s="31" t="s">
        <v>9</v>
      </c>
      <c r="B97" s="204"/>
      <c r="C97" s="191"/>
      <c r="D97" s="62"/>
      <c r="E97" s="62"/>
      <c r="F97" s="62"/>
      <c r="G97" s="40"/>
      <c r="H97" s="40"/>
    </row>
    <row r="98" spans="1:8" ht="12.75">
      <c r="A98" s="29" t="s">
        <v>148</v>
      </c>
      <c r="C98" s="188">
        <v>1000</v>
      </c>
      <c r="D98" s="180">
        <v>1000</v>
      </c>
      <c r="E98" s="180">
        <v>0</v>
      </c>
      <c r="F98" s="180">
        <v>0</v>
      </c>
      <c r="G98" s="180">
        <v>0</v>
      </c>
      <c r="H98" s="177">
        <f>SUM(D98:G98)</f>
        <v>1000</v>
      </c>
    </row>
    <row r="99" spans="1:8" ht="12.75">
      <c r="A99" s="29" t="s">
        <v>149</v>
      </c>
      <c r="C99" s="200">
        <v>3000</v>
      </c>
      <c r="D99" s="193">
        <f>C99/4</f>
        <v>750</v>
      </c>
      <c r="E99" s="176">
        <f>D99</f>
        <v>750</v>
      </c>
      <c r="F99" s="176">
        <f>D99</f>
        <v>750</v>
      </c>
      <c r="G99" s="177">
        <f>D99</f>
        <v>750</v>
      </c>
      <c r="H99" s="177">
        <f>SUM(D99:G99)</f>
        <v>3000</v>
      </c>
    </row>
    <row r="100" spans="4:8" ht="12.75">
      <c r="D100" s="62"/>
      <c r="E100" s="62"/>
      <c r="F100" s="62"/>
      <c r="G100" s="40"/>
      <c r="H100" s="40"/>
    </row>
    <row r="101" spans="1:9" ht="13.5" thickBot="1">
      <c r="A101" s="15" t="s">
        <v>19</v>
      </c>
      <c r="B101" s="5"/>
      <c r="C101" s="21">
        <f aca="true" t="shared" si="14" ref="C101:H101">SUM(C98:C100)</f>
        <v>4000</v>
      </c>
      <c r="D101" s="40">
        <f t="shared" si="14"/>
        <v>1750</v>
      </c>
      <c r="E101" s="40">
        <f t="shared" si="14"/>
        <v>750</v>
      </c>
      <c r="F101" s="40">
        <f t="shared" si="14"/>
        <v>750</v>
      </c>
      <c r="G101" s="40">
        <f t="shared" si="14"/>
        <v>750</v>
      </c>
      <c r="H101" s="40">
        <f t="shared" si="14"/>
        <v>4000</v>
      </c>
      <c r="I101" s="30"/>
    </row>
    <row r="102" spans="1:8" ht="13.5" thickBot="1">
      <c r="A102" s="31" t="s">
        <v>10</v>
      </c>
      <c r="B102" s="204"/>
      <c r="C102" s="191"/>
      <c r="D102" s="62"/>
      <c r="E102" s="62"/>
      <c r="F102" s="62"/>
      <c r="G102" s="40"/>
      <c r="H102" s="40"/>
    </row>
    <row r="103" spans="1:8" ht="12.75">
      <c r="A103" s="29" t="s">
        <v>108</v>
      </c>
      <c r="C103" s="188">
        <v>130831.51</v>
      </c>
      <c r="D103" s="180">
        <f>C103/4</f>
        <v>32707.8775</v>
      </c>
      <c r="E103" s="180">
        <f>D103</f>
        <v>32707.8775</v>
      </c>
      <c r="F103" s="180">
        <f>D103</f>
        <v>32707.8775</v>
      </c>
      <c r="G103" s="180">
        <f>D103</f>
        <v>32707.8775</v>
      </c>
      <c r="H103" s="177">
        <f>SUM(D103:G103)</f>
        <v>130831.51</v>
      </c>
    </row>
    <row r="104" spans="1:8" ht="12.75">
      <c r="A104" s="29" t="s">
        <v>105</v>
      </c>
      <c r="C104" s="188">
        <v>31000</v>
      </c>
      <c r="D104" s="180">
        <f>C104/4</f>
        <v>7750</v>
      </c>
      <c r="E104" s="180">
        <f>D104</f>
        <v>7750</v>
      </c>
      <c r="F104" s="180">
        <f>D104</f>
        <v>7750</v>
      </c>
      <c r="G104" s="180">
        <f>D104</f>
        <v>7750</v>
      </c>
      <c r="H104" s="177">
        <f aca="true" t="shared" si="15" ref="H104:H134">SUM(D104:G104)</f>
        <v>31000</v>
      </c>
    </row>
    <row r="105" spans="1:8" ht="12.75" hidden="1">
      <c r="A105" s="32"/>
      <c r="B105" s="205"/>
      <c r="C105" s="191"/>
      <c r="D105" s="67"/>
      <c r="E105" s="133"/>
      <c r="F105" s="62"/>
      <c r="G105" s="40"/>
      <c r="H105" s="40">
        <f t="shared" si="15"/>
        <v>0</v>
      </c>
    </row>
    <row r="106" spans="1:8" ht="12.75" hidden="1">
      <c r="A106" s="32"/>
      <c r="B106" s="205"/>
      <c r="C106" s="191"/>
      <c r="D106" s="67"/>
      <c r="E106" s="133"/>
      <c r="F106" s="62"/>
      <c r="G106" s="40"/>
      <c r="H106" s="40">
        <f t="shared" si="15"/>
        <v>0</v>
      </c>
    </row>
    <row r="107" spans="1:8" ht="12.75" hidden="1">
      <c r="A107" s="32"/>
      <c r="B107" s="205"/>
      <c r="C107" s="191"/>
      <c r="D107" s="67"/>
      <c r="E107" s="133"/>
      <c r="F107" s="62"/>
      <c r="G107" s="40"/>
      <c r="H107" s="40">
        <f t="shared" si="15"/>
        <v>0</v>
      </c>
    </row>
    <row r="108" spans="1:8" ht="12.75" hidden="1">
      <c r="A108" s="32"/>
      <c r="B108" s="205"/>
      <c r="C108" s="191"/>
      <c r="D108" s="67"/>
      <c r="E108" s="133"/>
      <c r="F108" s="62"/>
      <c r="G108" s="40"/>
      <c r="H108" s="40">
        <f t="shared" si="15"/>
        <v>0</v>
      </c>
    </row>
    <row r="109" spans="1:8" ht="12.75" hidden="1">
      <c r="A109" s="32"/>
      <c r="B109" s="205"/>
      <c r="C109" s="191"/>
      <c r="D109" s="67"/>
      <c r="E109" s="133"/>
      <c r="F109" s="62"/>
      <c r="G109" s="40"/>
      <c r="H109" s="40">
        <f t="shared" si="15"/>
        <v>0</v>
      </c>
    </row>
    <row r="110" spans="1:8" ht="12.75" hidden="1">
      <c r="A110" s="32"/>
      <c r="B110" s="205"/>
      <c r="C110" s="191"/>
      <c r="D110" s="67"/>
      <c r="E110" s="133"/>
      <c r="F110" s="62"/>
      <c r="G110" s="40"/>
      <c r="H110" s="40">
        <f t="shared" si="15"/>
        <v>0</v>
      </c>
    </row>
    <row r="111" spans="1:8" ht="12.75" hidden="1">
      <c r="A111" s="32"/>
      <c r="B111" s="205"/>
      <c r="C111" s="191"/>
      <c r="D111" s="67"/>
      <c r="E111" s="133"/>
      <c r="F111" s="62"/>
      <c r="G111" s="40"/>
      <c r="H111" s="40">
        <f t="shared" si="15"/>
        <v>0</v>
      </c>
    </row>
    <row r="112" spans="1:8" ht="12.75" hidden="1">
      <c r="A112" s="32"/>
      <c r="B112" s="205"/>
      <c r="C112" s="191"/>
      <c r="D112" s="67"/>
      <c r="E112" s="133"/>
      <c r="F112" s="62"/>
      <c r="G112" s="40"/>
      <c r="H112" s="40">
        <f t="shared" si="15"/>
        <v>0</v>
      </c>
    </row>
    <row r="113" spans="1:8" ht="12.75" hidden="1">
      <c r="A113" s="32"/>
      <c r="B113" s="205"/>
      <c r="C113" s="191"/>
      <c r="D113" s="67"/>
      <c r="E113" s="133"/>
      <c r="F113" s="62"/>
      <c r="G113" s="40"/>
      <c r="H113" s="40">
        <f t="shared" si="15"/>
        <v>0</v>
      </c>
    </row>
    <row r="114" spans="1:8" ht="12.75" hidden="1">
      <c r="A114" s="32"/>
      <c r="B114" s="205"/>
      <c r="C114" s="191"/>
      <c r="D114" s="67"/>
      <c r="E114" s="133"/>
      <c r="F114" s="62"/>
      <c r="G114" s="40"/>
      <c r="H114" s="40">
        <f t="shared" si="15"/>
        <v>0</v>
      </c>
    </row>
    <row r="115" spans="1:8" ht="12.75" hidden="1">
      <c r="A115" s="32"/>
      <c r="B115" s="205"/>
      <c r="C115" s="191"/>
      <c r="D115" s="67"/>
      <c r="E115" s="133"/>
      <c r="F115" s="62"/>
      <c r="G115" s="40"/>
      <c r="H115" s="40">
        <f t="shared" si="15"/>
        <v>0</v>
      </c>
    </row>
    <row r="116" spans="1:8" ht="12.75" hidden="1">
      <c r="A116" s="32"/>
      <c r="B116" s="205"/>
      <c r="C116" s="191"/>
      <c r="D116" s="67"/>
      <c r="E116" s="133"/>
      <c r="F116" s="62"/>
      <c r="G116" s="40"/>
      <c r="H116" s="40">
        <f t="shared" si="15"/>
        <v>0</v>
      </c>
    </row>
    <row r="117" spans="1:8" ht="12.75" hidden="1">
      <c r="A117" s="32"/>
      <c r="B117" s="205"/>
      <c r="C117" s="191"/>
      <c r="D117" s="67"/>
      <c r="E117" s="133"/>
      <c r="F117" s="62"/>
      <c r="G117" s="40"/>
      <c r="H117" s="40">
        <f t="shared" si="15"/>
        <v>0</v>
      </c>
    </row>
    <row r="118" spans="1:8" ht="12.75" hidden="1">
      <c r="A118" s="32"/>
      <c r="B118" s="205"/>
      <c r="C118" s="191"/>
      <c r="D118" s="67"/>
      <c r="E118" s="133"/>
      <c r="F118" s="62"/>
      <c r="G118" s="40"/>
      <c r="H118" s="40">
        <f t="shared" si="15"/>
        <v>0</v>
      </c>
    </row>
    <row r="119" spans="1:8" ht="12.75" hidden="1">
      <c r="A119" s="32"/>
      <c r="B119" s="205"/>
      <c r="C119" s="191"/>
      <c r="D119" s="67"/>
      <c r="E119" s="133"/>
      <c r="F119" s="62"/>
      <c r="G119" s="40"/>
      <c r="H119" s="40">
        <f t="shared" si="15"/>
        <v>0</v>
      </c>
    </row>
    <row r="120" spans="1:8" ht="12.75" hidden="1">
      <c r="A120" s="32"/>
      <c r="B120" s="205"/>
      <c r="C120" s="191"/>
      <c r="D120" s="67"/>
      <c r="E120" s="133"/>
      <c r="F120" s="62"/>
      <c r="G120" s="40"/>
      <c r="H120" s="40">
        <f t="shared" si="15"/>
        <v>0</v>
      </c>
    </row>
    <row r="121" spans="1:8" ht="12.75" hidden="1">
      <c r="A121" s="32"/>
      <c r="B121" s="205"/>
      <c r="C121" s="191"/>
      <c r="D121" s="67"/>
      <c r="E121" s="133"/>
      <c r="F121" s="62"/>
      <c r="G121" s="40"/>
      <c r="H121" s="40">
        <f t="shared" si="15"/>
        <v>0</v>
      </c>
    </row>
    <row r="122" spans="1:8" ht="12.75" hidden="1">
      <c r="A122" s="32"/>
      <c r="B122" s="205"/>
      <c r="C122" s="191"/>
      <c r="D122" s="67"/>
      <c r="E122" s="133"/>
      <c r="F122" s="62"/>
      <c r="G122" s="40"/>
      <c r="H122" s="40">
        <f t="shared" si="15"/>
        <v>0</v>
      </c>
    </row>
    <row r="123" spans="1:8" ht="12.75" hidden="1">
      <c r="A123" s="32"/>
      <c r="B123" s="205"/>
      <c r="C123" s="191"/>
      <c r="D123" s="67"/>
      <c r="E123" s="133"/>
      <c r="F123" s="62"/>
      <c r="G123" s="40"/>
      <c r="H123" s="40">
        <f t="shared" si="15"/>
        <v>0</v>
      </c>
    </row>
    <row r="124" spans="1:8" ht="12.75" hidden="1">
      <c r="A124" s="32"/>
      <c r="B124" s="205"/>
      <c r="C124" s="191"/>
      <c r="D124" s="67"/>
      <c r="E124" s="133"/>
      <c r="F124" s="62"/>
      <c r="G124" s="40"/>
      <c r="H124" s="40">
        <f t="shared" si="15"/>
        <v>0</v>
      </c>
    </row>
    <row r="125" spans="1:8" ht="12.75" hidden="1">
      <c r="A125" s="32"/>
      <c r="B125" s="205"/>
      <c r="C125" s="191"/>
      <c r="D125" s="67"/>
      <c r="E125" s="133"/>
      <c r="F125" s="62"/>
      <c r="G125" s="40"/>
      <c r="H125" s="40">
        <f t="shared" si="15"/>
        <v>0</v>
      </c>
    </row>
    <row r="126" spans="1:8" ht="12.75" hidden="1">
      <c r="A126" s="32"/>
      <c r="B126" s="205"/>
      <c r="C126" s="191"/>
      <c r="D126" s="67"/>
      <c r="E126" s="133"/>
      <c r="F126" s="62"/>
      <c r="G126" s="40"/>
      <c r="H126" s="40">
        <f t="shared" si="15"/>
        <v>0</v>
      </c>
    </row>
    <row r="127" spans="1:8" ht="12.75" hidden="1">
      <c r="A127" s="32"/>
      <c r="B127" s="205"/>
      <c r="C127" s="191"/>
      <c r="D127" s="67"/>
      <c r="E127" s="133"/>
      <c r="F127" s="62"/>
      <c r="G127" s="40"/>
      <c r="H127" s="40">
        <f t="shared" si="15"/>
        <v>0</v>
      </c>
    </row>
    <row r="128" spans="1:8" ht="12.75" hidden="1">
      <c r="A128" s="32"/>
      <c r="B128" s="205"/>
      <c r="C128" s="191"/>
      <c r="D128" s="67"/>
      <c r="E128" s="133"/>
      <c r="F128" s="62"/>
      <c r="G128" s="40"/>
      <c r="H128" s="40">
        <f t="shared" si="15"/>
        <v>0</v>
      </c>
    </row>
    <row r="129" spans="1:8" ht="12.75" hidden="1">
      <c r="A129" s="32"/>
      <c r="B129" s="205"/>
      <c r="C129" s="191"/>
      <c r="D129" s="67"/>
      <c r="E129" s="133"/>
      <c r="F129" s="62"/>
      <c r="G129" s="40"/>
      <c r="H129" s="40">
        <f t="shared" si="15"/>
        <v>0</v>
      </c>
    </row>
    <row r="130" spans="1:8" ht="12.75" hidden="1">
      <c r="A130" s="32"/>
      <c r="B130" s="205"/>
      <c r="C130" s="191"/>
      <c r="D130" s="67"/>
      <c r="E130" s="133"/>
      <c r="F130" s="62"/>
      <c r="G130" s="40"/>
      <c r="H130" s="40">
        <f t="shared" si="15"/>
        <v>0</v>
      </c>
    </row>
    <row r="131" spans="1:8" ht="12.75" hidden="1">
      <c r="A131" s="32"/>
      <c r="B131" s="205"/>
      <c r="C131" s="191"/>
      <c r="D131" s="67"/>
      <c r="E131" s="133"/>
      <c r="F131" s="62"/>
      <c r="G131" s="40"/>
      <c r="H131" s="40">
        <f t="shared" si="15"/>
        <v>0</v>
      </c>
    </row>
    <row r="132" spans="1:8" ht="12.75" hidden="1">
      <c r="A132" s="32"/>
      <c r="B132" s="205"/>
      <c r="C132" s="191"/>
      <c r="D132" s="67"/>
      <c r="E132" s="133"/>
      <c r="F132" s="62"/>
      <c r="G132" s="40"/>
      <c r="H132" s="40">
        <f t="shared" si="15"/>
        <v>0</v>
      </c>
    </row>
    <row r="133" spans="1:8" ht="12.75" hidden="1">
      <c r="A133" s="32"/>
      <c r="B133" s="205"/>
      <c r="C133" s="191"/>
      <c r="D133" s="67"/>
      <c r="E133" s="133"/>
      <c r="F133" s="62"/>
      <c r="G133" s="40"/>
      <c r="H133" s="40">
        <f t="shared" si="15"/>
        <v>0</v>
      </c>
    </row>
    <row r="134" spans="1:8" ht="12.75" hidden="1">
      <c r="A134" s="15"/>
      <c r="B134" s="5"/>
      <c r="C134" s="21"/>
      <c r="D134" s="67"/>
      <c r="E134" s="133"/>
      <c r="F134" s="62"/>
      <c r="G134" s="40"/>
      <c r="H134" s="40">
        <f t="shared" si="15"/>
        <v>0</v>
      </c>
    </row>
    <row r="135" spans="1:8" ht="12.75">
      <c r="A135" s="15" t="s">
        <v>13</v>
      </c>
      <c r="B135" s="5"/>
      <c r="C135" s="21"/>
      <c r="D135" s="65"/>
      <c r="E135" s="133"/>
      <c r="F135" s="62"/>
      <c r="G135" s="40"/>
      <c r="H135" s="40"/>
    </row>
    <row r="136" spans="1:9" ht="12.75">
      <c r="A136" s="15" t="s">
        <v>19</v>
      </c>
      <c r="B136" s="5"/>
      <c r="C136" s="21">
        <f>SUM(C103:C135)</f>
        <v>161831.51</v>
      </c>
      <c r="D136" s="40">
        <f>SUM(D103:D135)</f>
        <v>40457.8775</v>
      </c>
      <c r="E136" s="40">
        <f>SUM(E103:E135)</f>
        <v>40457.8775</v>
      </c>
      <c r="F136" s="40">
        <f>SUM(F103:F135)</f>
        <v>40457.8775</v>
      </c>
      <c r="G136" s="40">
        <f>SUM(G103:G135)</f>
        <v>40457.8775</v>
      </c>
      <c r="H136" s="40">
        <f>SUM(H103:H104)</f>
        <v>161831.51</v>
      </c>
      <c r="I136" s="30"/>
    </row>
    <row r="137" spans="1:8" ht="12.75">
      <c r="A137" s="190" t="s">
        <v>11</v>
      </c>
      <c r="B137" s="204"/>
      <c r="C137" s="179"/>
      <c r="D137" s="65"/>
      <c r="E137" s="133"/>
      <c r="F137" s="62"/>
      <c r="G137" s="40"/>
      <c r="H137" s="40"/>
    </row>
    <row r="138" spans="1:8" ht="12.75">
      <c r="A138" s="32" t="s">
        <v>36</v>
      </c>
      <c r="B138" s="205"/>
      <c r="C138" s="191"/>
      <c r="D138" s="67"/>
      <c r="E138" s="62"/>
      <c r="F138" s="62"/>
      <c r="G138" s="40"/>
      <c r="H138" s="40"/>
    </row>
    <row r="139" spans="1:8" ht="12.75" hidden="1">
      <c r="A139" s="15"/>
      <c r="B139" s="5"/>
      <c r="C139" s="21"/>
      <c r="D139" s="67"/>
      <c r="E139" s="62"/>
      <c r="F139" s="62"/>
      <c r="G139" s="40"/>
      <c r="H139" s="40">
        <f>SUM(D139:G139)</f>
        <v>0</v>
      </c>
    </row>
    <row r="140" spans="1:8" ht="12.75" hidden="1">
      <c r="A140" s="15"/>
      <c r="B140" s="5"/>
      <c r="C140" s="21"/>
      <c r="D140" s="67"/>
      <c r="E140" s="62"/>
      <c r="F140" s="62"/>
      <c r="G140" s="40"/>
      <c r="H140" s="40">
        <f>SUM(D140:G140)</f>
        <v>0</v>
      </c>
    </row>
    <row r="141" spans="1:8" ht="12.75" hidden="1">
      <c r="A141" s="15"/>
      <c r="B141" s="5"/>
      <c r="C141" s="21"/>
      <c r="D141" s="67"/>
      <c r="E141" s="62"/>
      <c r="F141" s="62"/>
      <c r="G141" s="40"/>
      <c r="H141" s="40">
        <f>SUM(D141:G141)</f>
        <v>0</v>
      </c>
    </row>
    <row r="142" spans="1:8" ht="12.75" hidden="1">
      <c r="A142" s="15"/>
      <c r="B142" s="5"/>
      <c r="C142" s="21"/>
      <c r="D142" s="67"/>
      <c r="E142" s="62"/>
      <c r="F142" s="62"/>
      <c r="G142" s="40"/>
      <c r="H142" s="40">
        <f>SUM(D142:G142)</f>
        <v>0</v>
      </c>
    </row>
    <row r="143" spans="1:8" ht="12.75" hidden="1">
      <c r="A143" s="15"/>
      <c r="B143" s="5"/>
      <c r="C143" s="21"/>
      <c r="D143" s="67"/>
      <c r="E143" s="62"/>
      <c r="F143" s="62"/>
      <c r="G143" s="40"/>
      <c r="H143" s="40">
        <f>SUM(D143:G143)</f>
        <v>0</v>
      </c>
    </row>
    <row r="144" spans="1:9" ht="12.75">
      <c r="A144" s="15" t="s">
        <v>19</v>
      </c>
      <c r="B144" s="5"/>
      <c r="C144" s="21">
        <v>0</v>
      </c>
      <c r="D144" s="40">
        <f>SUM(D139:D143)</f>
        <v>0</v>
      </c>
      <c r="E144" s="40">
        <f>SUM(E139:E143)</f>
        <v>0</v>
      </c>
      <c r="F144" s="40">
        <f>SUM(F139:F143)</f>
        <v>0</v>
      </c>
      <c r="G144" s="40">
        <f>SUM(G139:G143)</f>
        <v>0</v>
      </c>
      <c r="H144" s="40">
        <f>SUM(H139:H143)</f>
        <v>0</v>
      </c>
      <c r="I144" s="30"/>
    </row>
    <row r="145" spans="1:8" ht="12.75">
      <c r="A145" s="194" t="s">
        <v>12</v>
      </c>
      <c r="B145" s="204"/>
      <c r="C145" s="191"/>
      <c r="D145" s="59"/>
      <c r="E145" s="59"/>
      <c r="F145" s="62"/>
      <c r="G145" s="40"/>
      <c r="H145" s="40"/>
    </row>
    <row r="146" spans="1:8" ht="12.75">
      <c r="A146" s="32" t="s">
        <v>107</v>
      </c>
      <c r="B146" s="205"/>
      <c r="C146" s="191">
        <v>35000</v>
      </c>
      <c r="D146" s="193">
        <f>C146/4</f>
        <v>8750</v>
      </c>
      <c r="E146" s="176">
        <f>D146</f>
        <v>8750</v>
      </c>
      <c r="F146" s="176">
        <f>D146</f>
        <v>8750</v>
      </c>
      <c r="G146" s="177">
        <f>D146</f>
        <v>8750</v>
      </c>
      <c r="H146" s="177">
        <f>SUM(D146:G146)</f>
        <v>35000</v>
      </c>
    </row>
    <row r="147" spans="1:8" ht="12.75">
      <c r="A147" s="32" t="s">
        <v>150</v>
      </c>
      <c r="B147" s="205"/>
      <c r="C147" s="191">
        <v>20000</v>
      </c>
      <c r="D147" s="193">
        <f>C147/4</f>
        <v>5000</v>
      </c>
      <c r="E147" s="176">
        <f>D147</f>
        <v>5000</v>
      </c>
      <c r="F147" s="176">
        <f>D147</f>
        <v>5000</v>
      </c>
      <c r="G147" s="177">
        <f>D147</f>
        <v>5000</v>
      </c>
      <c r="H147" s="177">
        <f>SUM(D147:G147)</f>
        <v>20000</v>
      </c>
    </row>
    <row r="148" spans="1:8" ht="12.75">
      <c r="A148" s="32" t="s">
        <v>153</v>
      </c>
      <c r="B148" s="205"/>
      <c r="C148" s="191">
        <v>63098</v>
      </c>
      <c r="D148" s="193">
        <f>C148/4</f>
        <v>15774.5</v>
      </c>
      <c r="E148" s="176">
        <f>D148</f>
        <v>15774.5</v>
      </c>
      <c r="F148" s="176">
        <f>D148</f>
        <v>15774.5</v>
      </c>
      <c r="G148" s="177">
        <f>D148</f>
        <v>15774.5</v>
      </c>
      <c r="H148" s="177">
        <f>SUM(D148:G148)</f>
        <v>63098</v>
      </c>
    </row>
    <row r="149" spans="1:8" s="135" customFormat="1" ht="12.75">
      <c r="A149" s="16"/>
      <c r="B149" s="206"/>
      <c r="C149" s="167"/>
      <c r="D149" s="43"/>
      <c r="E149" s="60"/>
      <c r="F149" s="172"/>
      <c r="G149" s="45"/>
      <c r="H149" s="45"/>
    </row>
    <row r="150" spans="1:9" s="1" customFormat="1" ht="12.75">
      <c r="A150" s="15" t="s">
        <v>19</v>
      </c>
      <c r="B150" s="5"/>
      <c r="C150" s="21">
        <f>SUM(C146:C149)</f>
        <v>118098</v>
      </c>
      <c r="D150" s="40">
        <f>SUM(D146:D149)</f>
        <v>29524.5</v>
      </c>
      <c r="E150" s="40">
        <f>SUM(E146:E149)</f>
        <v>29524.5</v>
      </c>
      <c r="F150" s="40">
        <f>SUM(F146:F149)</f>
        <v>29524.5</v>
      </c>
      <c r="G150" s="40">
        <f>SUM(G146:G149)</f>
        <v>29524.5</v>
      </c>
      <c r="H150" s="40">
        <f>SUM(H146:H148)</f>
        <v>118098</v>
      </c>
      <c r="I150" s="22"/>
    </row>
    <row r="151" spans="1:9" s="1" customFormat="1" ht="13.5" thickBot="1">
      <c r="A151" s="15"/>
      <c r="B151" s="5"/>
      <c r="C151" s="21"/>
      <c r="D151" s="40"/>
      <c r="E151" s="40"/>
      <c r="F151" s="40"/>
      <c r="G151" s="40"/>
      <c r="H151" s="40"/>
      <c r="I151" s="22"/>
    </row>
    <row r="152" spans="1:9" ht="16.5" thickBot="1">
      <c r="A152" s="6" t="s">
        <v>21</v>
      </c>
      <c r="B152" s="202"/>
      <c r="C152" s="173">
        <f aca="true" t="shared" si="16" ref="C152:H152">C150+C144+C136+C101+C96+C82+C77</f>
        <v>313929.51</v>
      </c>
      <c r="D152" s="43">
        <f t="shared" si="16"/>
        <v>79232.3775</v>
      </c>
      <c r="E152" s="43">
        <f t="shared" si="16"/>
        <v>78232.3775</v>
      </c>
      <c r="F152" s="43">
        <f t="shared" si="16"/>
        <v>78232.3775</v>
      </c>
      <c r="G152" s="43">
        <f t="shared" si="16"/>
        <v>78232.3775</v>
      </c>
      <c r="H152" s="43">
        <f t="shared" si="16"/>
        <v>313929.51</v>
      </c>
      <c r="I152" s="30"/>
    </row>
    <row r="153" spans="1:9" s="1" customFormat="1" ht="12.75">
      <c r="A153" s="15"/>
      <c r="B153" s="5"/>
      <c r="C153" s="21"/>
      <c r="D153" s="40"/>
      <c r="E153" s="40"/>
      <c r="F153" s="40"/>
      <c r="G153" s="40"/>
      <c r="H153" s="40"/>
      <c r="I153" s="22"/>
    </row>
    <row r="154" spans="1:8" ht="18">
      <c r="A154" s="27" t="s">
        <v>144</v>
      </c>
      <c r="B154" s="207">
        <f>B65</f>
        <v>29</v>
      </c>
      <c r="C154" s="174">
        <f>C65+C152</f>
        <v>2920477.3161000004</v>
      </c>
      <c r="D154" s="70">
        <f>D152+D65</f>
        <v>730869.3290250001</v>
      </c>
      <c r="E154" s="70">
        <f>E152+E65</f>
        <v>729869.3290250001</v>
      </c>
      <c r="F154" s="70">
        <f>F152+F65</f>
        <v>729869.3290250001</v>
      </c>
      <c r="G154" s="70">
        <f>G152+G65</f>
        <v>729869.3290250001</v>
      </c>
      <c r="H154" s="44">
        <f>H152+H65</f>
        <v>2920477.3161000004</v>
      </c>
    </row>
    <row r="157" spans="1:2" ht="13.5">
      <c r="A157" s="175"/>
      <c r="B157" s="210"/>
    </row>
    <row r="158" spans="1:5" ht="13.5">
      <c r="A158" s="195"/>
      <c r="B158" s="211"/>
      <c r="C158" s="21"/>
      <c r="D158" s="180"/>
      <c r="E158" s="180"/>
    </row>
  </sheetData>
  <sheetProtection/>
  <printOptions gridLines="1" horizontalCentered="1"/>
  <pageMargins left="0.27" right="0.25" top="0.6" bottom="0.56" header="0.27" footer="0.21"/>
  <pageSetup fitToHeight="1" fitToWidth="1" horizontalDpi="600" verticalDpi="600" orientation="portrait" scale="51" r:id="rId1"/>
  <headerFooter alignWithMargins="0">
    <oddFooter>&amp;L&amp;F&amp;RPage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818D8"/>
    <pageSetUpPr fitToPage="1"/>
  </sheetPr>
  <dimension ref="A1:H16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2.8515625" style="29" bestFit="1" customWidth="1"/>
    <col min="2" max="2" width="22.421875" style="30" bestFit="1" customWidth="1"/>
    <col min="3" max="5" width="18.00390625" style="176" bestFit="1" customWidth="1"/>
    <col min="6" max="7" width="18.00390625" style="177" bestFit="1" customWidth="1"/>
    <col min="8" max="8" width="11.28125" style="29" bestFit="1" customWidth="1"/>
    <col min="9" max="9" width="10.7109375" style="29" bestFit="1" customWidth="1"/>
    <col min="10" max="16384" width="9.140625" style="29" customWidth="1"/>
  </cols>
  <sheetData>
    <row r="1" spans="1:2" ht="12.75">
      <c r="A1" s="1" t="s">
        <v>23</v>
      </c>
      <c r="B1" s="22"/>
    </row>
    <row r="2" spans="1:2" ht="12.75">
      <c r="A2" s="1"/>
      <c r="B2" s="22"/>
    </row>
    <row r="3" spans="1:7" s="4" customFormat="1" ht="20.25" customHeight="1" thickBot="1">
      <c r="A3" s="3" t="s">
        <v>85</v>
      </c>
      <c r="B3" s="148"/>
      <c r="C3" s="149"/>
      <c r="D3" s="149"/>
      <c r="E3" s="150"/>
      <c r="F3" s="151"/>
      <c r="G3" s="151"/>
    </row>
    <row r="4" spans="2:7" s="5" customFormat="1" ht="13.5" thickBot="1">
      <c r="B4" s="152" t="s">
        <v>129</v>
      </c>
      <c r="C4" s="153" t="s">
        <v>14</v>
      </c>
      <c r="D4" s="154" t="s">
        <v>15</v>
      </c>
      <c r="E4" s="155" t="s">
        <v>16</v>
      </c>
      <c r="F4" s="156" t="s">
        <v>17</v>
      </c>
      <c r="G4" s="156" t="s">
        <v>18</v>
      </c>
    </row>
    <row r="5" spans="2:7" s="5" customFormat="1" ht="13.5" thickBot="1">
      <c r="B5" s="157"/>
      <c r="C5" s="158"/>
      <c r="D5" s="158"/>
      <c r="E5" s="159"/>
      <c r="F5" s="159"/>
      <c r="G5" s="159"/>
    </row>
    <row r="6" spans="1:7" s="5" customFormat="1" ht="16.5" thickBot="1">
      <c r="A6" s="6" t="s">
        <v>5</v>
      </c>
      <c r="B6" s="160"/>
      <c r="C6" s="43"/>
      <c r="D6" s="43"/>
      <c r="E6" s="161"/>
      <c r="F6" s="162"/>
      <c r="G6" s="162"/>
    </row>
    <row r="7" spans="1:7" s="5" customFormat="1" ht="16.5" thickBot="1">
      <c r="A7" s="8"/>
      <c r="B7" s="163"/>
      <c r="C7" s="162"/>
      <c r="D7" s="162"/>
      <c r="E7" s="162"/>
      <c r="F7" s="162"/>
      <c r="G7" s="162"/>
    </row>
    <row r="8" spans="1:7" s="182" customFormat="1" ht="13.5" thickBot="1">
      <c r="A8" s="178" t="s">
        <v>0</v>
      </c>
      <c r="B8" s="179"/>
      <c r="C8" s="180"/>
      <c r="D8" s="180"/>
      <c r="E8" s="176"/>
      <c r="F8" s="181"/>
      <c r="G8" s="181"/>
    </row>
    <row r="9" spans="1:7" s="187" customFormat="1" ht="8.25" customHeight="1">
      <c r="A9" s="183"/>
      <c r="B9" s="179"/>
      <c r="C9" s="184"/>
      <c r="D9" s="184"/>
      <c r="E9" s="185"/>
      <c r="F9" s="186"/>
      <c r="G9" s="186"/>
    </row>
    <row r="10" spans="1:7" ht="12.75">
      <c r="A10" s="29" t="s">
        <v>119</v>
      </c>
      <c r="B10" s="30">
        <v>117942</v>
      </c>
      <c r="C10" s="180">
        <f>B10/4</f>
        <v>29485.5</v>
      </c>
      <c r="D10" s="180">
        <v>29485.5</v>
      </c>
      <c r="E10" s="180">
        <v>29485.5</v>
      </c>
      <c r="F10" s="180">
        <v>29485.5</v>
      </c>
      <c r="G10" s="177">
        <f>SUM(C10:F10)</f>
        <v>117942</v>
      </c>
    </row>
    <row r="11" spans="1:7" ht="12.75">
      <c r="A11" s="29" t="s">
        <v>120</v>
      </c>
      <c r="B11" s="188">
        <v>135000</v>
      </c>
      <c r="C11" s="180">
        <f aca="true" t="shared" si="0" ref="C11:C17">B11/4</f>
        <v>33750</v>
      </c>
      <c r="D11" s="180">
        <v>33750</v>
      </c>
      <c r="E11" s="180">
        <v>33750</v>
      </c>
      <c r="F11" s="180">
        <v>33750</v>
      </c>
      <c r="G11" s="177">
        <f>SUM(C11:F11)</f>
        <v>135000</v>
      </c>
    </row>
    <row r="12" spans="1:7" ht="12.75">
      <c r="A12" s="29" t="s">
        <v>124</v>
      </c>
      <c r="B12" s="188">
        <v>100357</v>
      </c>
      <c r="C12" s="180">
        <f t="shared" si="0"/>
        <v>25089.25</v>
      </c>
      <c r="D12" s="180">
        <v>25089.25</v>
      </c>
      <c r="E12" s="180">
        <v>25089.25</v>
      </c>
      <c r="F12" s="180">
        <v>25089.25</v>
      </c>
      <c r="G12" s="177">
        <f aca="true" t="shared" si="1" ref="G12:G17">SUM(C12:F12)</f>
        <v>100357</v>
      </c>
    </row>
    <row r="13" spans="1:7" ht="12.75">
      <c r="A13" s="29" t="s">
        <v>121</v>
      </c>
      <c r="B13" s="188">
        <v>76032.28</v>
      </c>
      <c r="C13" s="180">
        <f t="shared" si="0"/>
        <v>19008.07</v>
      </c>
      <c r="D13" s="180">
        <v>19008.07</v>
      </c>
      <c r="E13" s="180">
        <v>19008.07</v>
      </c>
      <c r="F13" s="180">
        <v>19008.07</v>
      </c>
      <c r="G13" s="177">
        <f t="shared" si="1"/>
        <v>76032.28</v>
      </c>
    </row>
    <row r="14" spans="1:7" ht="12.75">
      <c r="A14" s="29" t="s">
        <v>65</v>
      </c>
      <c r="B14" s="188">
        <f>159072.01-70864.91</f>
        <v>88207.1</v>
      </c>
      <c r="C14" s="180">
        <f t="shared" si="0"/>
        <v>22051.775</v>
      </c>
      <c r="D14" s="180">
        <v>22051.775</v>
      </c>
      <c r="E14" s="180">
        <v>22051.775</v>
      </c>
      <c r="F14" s="180">
        <v>22051.775</v>
      </c>
      <c r="G14" s="177">
        <f t="shared" si="1"/>
        <v>88207.1</v>
      </c>
    </row>
    <row r="15" spans="1:7" ht="12.75">
      <c r="A15" s="29" t="s">
        <v>123</v>
      </c>
      <c r="B15" s="188">
        <v>105000</v>
      </c>
      <c r="C15" s="180">
        <f t="shared" si="0"/>
        <v>26250</v>
      </c>
      <c r="D15" s="180">
        <v>26250</v>
      </c>
      <c r="E15" s="180">
        <v>26250</v>
      </c>
      <c r="F15" s="180">
        <v>26250</v>
      </c>
      <c r="G15" s="177">
        <f t="shared" si="1"/>
        <v>105000</v>
      </c>
    </row>
    <row r="16" spans="1:7" ht="12.75">
      <c r="A16" s="29" t="s">
        <v>113</v>
      </c>
      <c r="B16" s="188">
        <f>76032.28+71589.14</f>
        <v>147621.41999999998</v>
      </c>
      <c r="C16" s="180">
        <f t="shared" si="0"/>
        <v>36905.354999999996</v>
      </c>
      <c r="D16" s="180">
        <v>36905.354999999996</v>
      </c>
      <c r="E16" s="180">
        <v>36905.354999999996</v>
      </c>
      <c r="F16" s="180">
        <v>36905.354999999996</v>
      </c>
      <c r="G16" s="177">
        <f t="shared" si="1"/>
        <v>147621.41999999998</v>
      </c>
    </row>
    <row r="17" spans="1:7" ht="12.75">
      <c r="A17" s="29" t="s">
        <v>122</v>
      </c>
      <c r="B17" s="188">
        <f>74318*2</f>
        <v>148636</v>
      </c>
      <c r="C17" s="180">
        <f t="shared" si="0"/>
        <v>37159</v>
      </c>
      <c r="D17" s="180">
        <v>37159</v>
      </c>
      <c r="E17" s="180">
        <v>37159</v>
      </c>
      <c r="F17" s="180">
        <v>37159</v>
      </c>
      <c r="G17" s="177">
        <f t="shared" si="1"/>
        <v>148636</v>
      </c>
    </row>
    <row r="18" spans="3:6" ht="12.75">
      <c r="C18" s="180"/>
      <c r="D18" s="180"/>
      <c r="E18" s="180"/>
      <c r="F18" s="180"/>
    </row>
    <row r="19" spans="3:5" ht="12.75" customHeight="1">
      <c r="C19" s="59"/>
      <c r="D19" s="60"/>
      <c r="E19" s="180"/>
    </row>
    <row r="20" spans="1:7" s="1" customFormat="1" ht="12.75">
      <c r="A20" s="15" t="s">
        <v>19</v>
      </c>
      <c r="B20" s="167">
        <f>SUM(B10:B18)</f>
        <v>918795.8</v>
      </c>
      <c r="C20" s="40">
        <f>SUM(C10:C19)</f>
        <v>229698.95</v>
      </c>
      <c r="D20" s="40">
        <f>SUM(D10:D19)</f>
        <v>229698.95</v>
      </c>
      <c r="E20" s="40">
        <f>SUM(E10:E19)</f>
        <v>229698.95</v>
      </c>
      <c r="F20" s="40">
        <f>SUM(F10:F19)</f>
        <v>229698.95</v>
      </c>
      <c r="G20" s="40">
        <f>SUM(C20:F20)</f>
        <v>918795.8</v>
      </c>
    </row>
    <row r="21" spans="1:5" ht="12.75">
      <c r="A21" s="190" t="s">
        <v>1</v>
      </c>
      <c r="B21" s="179"/>
      <c r="C21" s="180"/>
      <c r="D21" s="189"/>
      <c r="E21" s="180"/>
    </row>
    <row r="22" spans="2:5" ht="12.75">
      <c r="B22" s="188"/>
      <c r="C22" s="180"/>
      <c r="D22" s="189"/>
      <c r="E22" s="180"/>
    </row>
    <row r="23" spans="1:7" ht="12.75">
      <c r="A23" s="29" t="s">
        <v>65</v>
      </c>
      <c r="B23" s="188">
        <v>70864.91</v>
      </c>
      <c r="C23" s="180">
        <f>B23/4</f>
        <v>17716.2275</v>
      </c>
      <c r="D23" s="180">
        <v>17716.2275</v>
      </c>
      <c r="E23" s="180">
        <v>17716.2275</v>
      </c>
      <c r="F23" s="180">
        <v>17716.2275</v>
      </c>
      <c r="G23" s="177">
        <f>SUM(C23:F23)</f>
        <v>70864.91</v>
      </c>
    </row>
    <row r="24" spans="2:5" ht="12.75">
      <c r="B24" s="188"/>
      <c r="C24" s="180"/>
      <c r="D24" s="189"/>
      <c r="E24" s="180"/>
    </row>
    <row r="25" spans="1:7" s="1" customFormat="1" ht="12.75">
      <c r="A25" s="15" t="s">
        <v>19</v>
      </c>
      <c r="B25" s="167">
        <f>SUM(B23:B24)</f>
        <v>70864.91</v>
      </c>
      <c r="C25" s="40">
        <f>SUM(C22:C24)</f>
        <v>17716.2275</v>
      </c>
      <c r="D25" s="40">
        <f>SUM(D22:D24)</f>
        <v>17716.2275</v>
      </c>
      <c r="E25" s="40">
        <f>SUM(E22:E24)</f>
        <v>17716.2275</v>
      </c>
      <c r="F25" s="40">
        <f>SUM(F22:F24)</f>
        <v>17716.2275</v>
      </c>
      <c r="G25" s="40">
        <f>SUM(C25:F25)</f>
        <v>70864.91</v>
      </c>
    </row>
    <row r="26" spans="1:5" ht="12.75">
      <c r="A26" s="190" t="s">
        <v>2</v>
      </c>
      <c r="B26" s="179"/>
      <c r="C26" s="180"/>
      <c r="D26" s="189"/>
      <c r="E26" s="180"/>
    </row>
    <row r="27" spans="2:5" ht="12.75">
      <c r="B27" s="188"/>
      <c r="C27" s="180"/>
      <c r="D27" s="189"/>
      <c r="E27" s="180"/>
    </row>
    <row r="28" spans="1:4" ht="12.75" hidden="1">
      <c r="A28" s="15"/>
      <c r="B28" s="167"/>
      <c r="C28" s="43"/>
      <c r="D28" s="189"/>
    </row>
    <row r="29" spans="1:7" ht="13.5" thickBot="1">
      <c r="A29" s="15" t="s">
        <v>19</v>
      </c>
      <c r="B29" s="167">
        <v>0</v>
      </c>
      <c r="C29" s="40">
        <f>SUM(C28:C28)</f>
        <v>0</v>
      </c>
      <c r="D29" s="40">
        <f>SUM(D28:D28)</f>
        <v>0</v>
      </c>
      <c r="E29" s="40">
        <f>SUM(E28:E28)</f>
        <v>0</v>
      </c>
      <c r="F29" s="40">
        <f>SUM(F28:F28)</f>
        <v>0</v>
      </c>
      <c r="G29" s="40">
        <f>SUM(G28:G28)</f>
        <v>0</v>
      </c>
    </row>
    <row r="30" spans="1:7" s="1" customFormat="1" ht="13.5" thickBot="1">
      <c r="A30" s="31" t="s">
        <v>128</v>
      </c>
      <c r="B30" s="191"/>
      <c r="C30" s="176"/>
      <c r="D30" s="180"/>
      <c r="E30" s="62"/>
      <c r="F30" s="40"/>
      <c r="G30" s="40"/>
    </row>
    <row r="31" spans="1:7" s="1" customFormat="1" ht="6.75" customHeight="1">
      <c r="A31" s="29"/>
      <c r="B31" s="188"/>
      <c r="C31" s="40"/>
      <c r="D31" s="59"/>
      <c r="E31" s="62"/>
      <c r="F31" s="40"/>
      <c r="G31" s="177"/>
    </row>
    <row r="32" spans="1:7" ht="12.75">
      <c r="A32" s="29" t="s">
        <v>119</v>
      </c>
      <c r="B32" s="188">
        <f>B10*0.2031</f>
        <v>23954.0202</v>
      </c>
      <c r="C32" s="180">
        <f>B32/4</f>
        <v>5988.50505</v>
      </c>
      <c r="D32" s="180">
        <v>5988.50505</v>
      </c>
      <c r="E32" s="180">
        <v>5988.50505</v>
      </c>
      <c r="F32" s="180">
        <v>5988.50505</v>
      </c>
      <c r="G32" s="177">
        <f>SUM(C32:F32)</f>
        <v>23954.0202</v>
      </c>
    </row>
    <row r="33" spans="1:7" ht="12.75">
      <c r="A33" s="29" t="s">
        <v>120</v>
      </c>
      <c r="B33" s="188">
        <f aca="true" t="shared" si="2" ref="B33:B39">B11*0.2031</f>
        <v>27418.5</v>
      </c>
      <c r="C33" s="180">
        <f aca="true" t="shared" si="3" ref="C33:C39">B33/4</f>
        <v>6854.625</v>
      </c>
      <c r="D33" s="180">
        <v>6854.625</v>
      </c>
      <c r="E33" s="180">
        <v>6854.625</v>
      </c>
      <c r="F33" s="180">
        <v>6854.625</v>
      </c>
      <c r="G33" s="177">
        <f>SUM(C33:F33)</f>
        <v>27418.5</v>
      </c>
    </row>
    <row r="34" spans="1:7" ht="12.75">
      <c r="A34" s="29" t="s">
        <v>124</v>
      </c>
      <c r="B34" s="188">
        <f t="shared" si="2"/>
        <v>20382.5067</v>
      </c>
      <c r="C34" s="180">
        <f t="shared" si="3"/>
        <v>5095.626675</v>
      </c>
      <c r="D34" s="180">
        <v>5095.626675</v>
      </c>
      <c r="E34" s="180">
        <v>5095.626675</v>
      </c>
      <c r="F34" s="180">
        <v>5095.626675</v>
      </c>
      <c r="G34" s="177">
        <f aca="true" t="shared" si="4" ref="G34:G43">SUM(C34:F34)</f>
        <v>20382.5067</v>
      </c>
    </row>
    <row r="35" spans="1:7" ht="12.75">
      <c r="A35" s="29" t="s">
        <v>121</v>
      </c>
      <c r="B35" s="188">
        <f t="shared" si="2"/>
        <v>15442.156068</v>
      </c>
      <c r="C35" s="180">
        <f t="shared" si="3"/>
        <v>3860.539017</v>
      </c>
      <c r="D35" s="180">
        <v>3860.539017</v>
      </c>
      <c r="E35" s="180">
        <v>3860.539017</v>
      </c>
      <c r="F35" s="180">
        <v>3860.539017</v>
      </c>
      <c r="G35" s="177">
        <f t="shared" si="4"/>
        <v>15442.156068</v>
      </c>
    </row>
    <row r="36" spans="1:7" ht="12.75">
      <c r="A36" s="29" t="s">
        <v>65</v>
      </c>
      <c r="B36" s="188">
        <f>(B14*0.2031)+(B23*0.2031)</f>
        <v>32307.525231</v>
      </c>
      <c r="C36" s="180">
        <f t="shared" si="3"/>
        <v>8076.88130775</v>
      </c>
      <c r="D36" s="180">
        <v>8076.88130775</v>
      </c>
      <c r="E36" s="180">
        <v>8076.88130775</v>
      </c>
      <c r="F36" s="180">
        <v>8076.88130775</v>
      </c>
      <c r="G36" s="177">
        <f t="shared" si="4"/>
        <v>32307.525231</v>
      </c>
    </row>
    <row r="37" spans="1:7" ht="12.75">
      <c r="A37" s="29" t="s">
        <v>123</v>
      </c>
      <c r="B37" s="188">
        <f t="shared" si="2"/>
        <v>21325.5</v>
      </c>
      <c r="C37" s="180">
        <f t="shared" si="3"/>
        <v>5331.375</v>
      </c>
      <c r="D37" s="180">
        <v>5331.375</v>
      </c>
      <c r="E37" s="180">
        <v>5331.375</v>
      </c>
      <c r="F37" s="180">
        <v>5331.375</v>
      </c>
      <c r="G37" s="177">
        <f t="shared" si="4"/>
        <v>21325.5</v>
      </c>
    </row>
    <row r="38" spans="1:7" ht="12.75">
      <c r="A38" s="29" t="s">
        <v>113</v>
      </c>
      <c r="B38" s="188">
        <f t="shared" si="2"/>
        <v>29981.910401999998</v>
      </c>
      <c r="C38" s="180">
        <f t="shared" si="3"/>
        <v>7495.477600499999</v>
      </c>
      <c r="D38" s="180">
        <v>7495.477600499999</v>
      </c>
      <c r="E38" s="180">
        <v>7495.477600499999</v>
      </c>
      <c r="F38" s="180">
        <v>7495.477600499999</v>
      </c>
      <c r="G38" s="177">
        <f t="shared" si="4"/>
        <v>29981.910401999998</v>
      </c>
    </row>
    <row r="39" spans="1:7" ht="12.75">
      <c r="A39" s="29" t="s">
        <v>122</v>
      </c>
      <c r="B39" s="188">
        <f t="shared" si="2"/>
        <v>30187.9716</v>
      </c>
      <c r="C39" s="180">
        <f t="shared" si="3"/>
        <v>7546.9929</v>
      </c>
      <c r="D39" s="180">
        <v>7546.9929</v>
      </c>
      <c r="E39" s="180">
        <v>7546.9929</v>
      </c>
      <c r="F39" s="180">
        <v>7546.9929</v>
      </c>
      <c r="G39" s="177">
        <f t="shared" si="4"/>
        <v>30187.9716</v>
      </c>
    </row>
    <row r="40" spans="2:7" ht="12.75" hidden="1">
      <c r="B40" s="188"/>
      <c r="C40" s="180">
        <v>0</v>
      </c>
      <c r="D40" s="180"/>
      <c r="E40" s="180"/>
      <c r="F40" s="180"/>
      <c r="G40" s="177">
        <f t="shared" si="4"/>
        <v>0</v>
      </c>
    </row>
    <row r="41" spans="2:7" ht="12.75" hidden="1">
      <c r="B41" s="188"/>
      <c r="C41" s="180">
        <v>0</v>
      </c>
      <c r="D41" s="189"/>
      <c r="E41" s="189"/>
      <c r="F41" s="189"/>
      <c r="G41" s="177">
        <f t="shared" si="4"/>
        <v>0</v>
      </c>
    </row>
    <row r="42" spans="2:7" ht="13.5" customHeight="1" hidden="1">
      <c r="B42" s="188"/>
      <c r="C42" s="180">
        <v>0</v>
      </c>
      <c r="D42" s="180"/>
      <c r="E42" s="180"/>
      <c r="F42" s="180"/>
      <c r="G42" s="177">
        <f t="shared" si="4"/>
        <v>0</v>
      </c>
    </row>
    <row r="43" spans="2:7" ht="12.75" hidden="1">
      <c r="B43" s="188"/>
      <c r="C43" s="180">
        <v>0</v>
      </c>
      <c r="D43" s="180"/>
      <c r="E43" s="180"/>
      <c r="F43" s="180"/>
      <c r="G43" s="177">
        <f t="shared" si="4"/>
        <v>0</v>
      </c>
    </row>
    <row r="44" spans="2:5" ht="12.75">
      <c r="B44" s="168"/>
      <c r="C44" s="59"/>
      <c r="D44" s="189"/>
      <c r="E44" s="180"/>
    </row>
    <row r="45" spans="1:8" s="1" customFormat="1" ht="12.75">
      <c r="A45" s="15" t="s">
        <v>19</v>
      </c>
      <c r="B45" s="167">
        <f>SUM(B32:B44)</f>
        <v>201000.09020099998</v>
      </c>
      <c r="C45" s="40">
        <f>SUM(C32:C44)</f>
        <v>50250.022550249996</v>
      </c>
      <c r="D45" s="40">
        <f>SUM(D32:D44)</f>
        <v>50250.022550249996</v>
      </c>
      <c r="E45" s="40">
        <f>SUM(E32:E44)</f>
        <v>50250.022550249996</v>
      </c>
      <c r="F45" s="40">
        <f>SUM(F32:F44)</f>
        <v>50250.022550249996</v>
      </c>
      <c r="G45" s="40">
        <f>SUM(C45:F45)</f>
        <v>201000.09020099998</v>
      </c>
      <c r="H45" s="22"/>
    </row>
    <row r="46" spans="1:7" s="1" customFormat="1" ht="12.75">
      <c r="A46" s="190" t="s">
        <v>3</v>
      </c>
      <c r="B46" s="179"/>
      <c r="C46" s="192"/>
      <c r="D46" s="180"/>
      <c r="E46" s="62"/>
      <c r="F46" s="40"/>
      <c r="G46" s="40"/>
    </row>
    <row r="47" spans="2:4" ht="12.75">
      <c r="B47" s="188"/>
      <c r="C47" s="177"/>
      <c r="D47" s="177"/>
    </row>
    <row r="48" spans="1:7" ht="12.75">
      <c r="A48" s="15" t="s">
        <v>19</v>
      </c>
      <c r="B48" s="167">
        <v>0</v>
      </c>
      <c r="C48" s="40">
        <f>SUM(C46:C47)</f>
        <v>0</v>
      </c>
      <c r="D48" s="40">
        <f>SUM(D46:D47)</f>
        <v>0</v>
      </c>
      <c r="E48" s="40">
        <f>SUM(E46:E47)</f>
        <v>0</v>
      </c>
      <c r="F48" s="40">
        <f>SUM(F46:F47)</f>
        <v>0</v>
      </c>
      <c r="G48" s="40">
        <f>SUM(C48:F48)</f>
        <v>0</v>
      </c>
    </row>
    <row r="49" spans="1:5" ht="13.5" thickBot="1">
      <c r="A49" s="15"/>
      <c r="B49" s="167"/>
      <c r="C49" s="177"/>
      <c r="D49" s="177"/>
      <c r="E49" s="177"/>
    </row>
    <row r="50" spans="1:8" ht="16.5" thickBot="1">
      <c r="A50" s="6" t="s">
        <v>20</v>
      </c>
      <c r="B50" s="170">
        <f>B45+B25+B20</f>
        <v>1190660.8002010002</v>
      </c>
      <c r="C50" s="43">
        <f>C48+C45+C29+C25+C20</f>
        <v>297665.20005025005</v>
      </c>
      <c r="D50" s="43">
        <f>D48+D45+D29+D25+D20</f>
        <v>297665.20005025005</v>
      </c>
      <c r="E50" s="43">
        <f>E48+E45+E29+E25+E20</f>
        <v>297665.20005025005</v>
      </c>
      <c r="F50" s="43">
        <f>F48+F45+F29+F25+F20</f>
        <v>297665.20005025005</v>
      </c>
      <c r="G50" s="43">
        <f>G48+G45+G29+G25+G20</f>
        <v>1190660.8002010002</v>
      </c>
      <c r="H50" s="30"/>
    </row>
    <row r="51" spans="1:5" ht="13.5" thickBot="1">
      <c r="A51" s="15"/>
      <c r="B51" s="167"/>
      <c r="C51" s="177"/>
      <c r="D51" s="177"/>
      <c r="E51" s="177"/>
    </row>
    <row r="52" spans="1:5" ht="16.5" thickBot="1">
      <c r="A52" s="6" t="s">
        <v>4</v>
      </c>
      <c r="B52" s="160"/>
      <c r="C52" s="177"/>
      <c r="D52" s="177"/>
      <c r="E52" s="177"/>
    </row>
    <row r="53" spans="1:4" ht="16.5" thickBot="1">
      <c r="A53" s="23"/>
      <c r="B53" s="160"/>
      <c r="C53" s="192"/>
      <c r="D53" s="180"/>
    </row>
    <row r="54" spans="1:4" ht="13.5" thickBot="1">
      <c r="A54" s="31" t="s">
        <v>6</v>
      </c>
      <c r="B54" s="191"/>
      <c r="C54" s="180"/>
      <c r="D54" s="180"/>
    </row>
    <row r="55" spans="1:5" ht="12.75">
      <c r="A55" s="32" t="s">
        <v>35</v>
      </c>
      <c r="B55" s="191"/>
      <c r="C55" s="180"/>
      <c r="E55" s="193"/>
    </row>
    <row r="56" spans="3:7" ht="12.75" hidden="1">
      <c r="C56" s="180"/>
      <c r="D56" s="180"/>
      <c r="G56" s="177">
        <f aca="true" t="shared" si="5" ref="G56:G61">SUM(C56:F56)</f>
        <v>0</v>
      </c>
    </row>
    <row r="57" spans="3:7" ht="12.75" hidden="1">
      <c r="C57" s="180"/>
      <c r="D57" s="180"/>
      <c r="G57" s="177">
        <f t="shared" si="5"/>
        <v>0</v>
      </c>
    </row>
    <row r="58" spans="3:7" ht="12.75" hidden="1">
      <c r="C58" s="180"/>
      <c r="D58" s="180"/>
      <c r="G58" s="177">
        <f t="shared" si="5"/>
        <v>0</v>
      </c>
    </row>
    <row r="59" spans="3:7" ht="12.75" hidden="1">
      <c r="C59" s="180"/>
      <c r="D59" s="180"/>
      <c r="G59" s="177">
        <f t="shared" si="5"/>
        <v>0</v>
      </c>
    </row>
    <row r="60" spans="1:7" ht="12.75" hidden="1">
      <c r="A60" s="15"/>
      <c r="B60" s="21"/>
      <c r="C60" s="192"/>
      <c r="D60" s="180"/>
      <c r="G60" s="177">
        <f t="shared" si="5"/>
        <v>0</v>
      </c>
    </row>
    <row r="61" spans="1:7" ht="12.75" hidden="1">
      <c r="A61" s="15"/>
      <c r="B61" s="21"/>
      <c r="C61" s="65"/>
      <c r="D61" s="180"/>
      <c r="G61" s="177">
        <f t="shared" si="5"/>
        <v>0</v>
      </c>
    </row>
    <row r="62" spans="1:8" ht="13.5" thickBot="1">
      <c r="A62" s="15" t="s">
        <v>19</v>
      </c>
      <c r="B62" s="21">
        <v>0</v>
      </c>
      <c r="C62" s="40">
        <f>SUM(C56:C61)</f>
        <v>0</v>
      </c>
      <c r="D62" s="40">
        <f>SUM(D56:D61)</f>
        <v>0</v>
      </c>
      <c r="E62" s="40">
        <f>SUM(E56:E61)</f>
        <v>0</v>
      </c>
      <c r="F62" s="40">
        <f>SUM(F56:F61)</f>
        <v>0</v>
      </c>
      <c r="G62" s="40">
        <f>SUM(G56:G61)</f>
        <v>0</v>
      </c>
      <c r="H62" s="30"/>
    </row>
    <row r="63" spans="1:7" ht="13.5" thickBot="1">
      <c r="A63" s="31" t="s">
        <v>8</v>
      </c>
      <c r="B63" s="191"/>
      <c r="C63" s="62"/>
      <c r="D63" s="62"/>
      <c r="E63" s="62"/>
      <c r="F63" s="40"/>
      <c r="G63" s="40"/>
    </row>
    <row r="64" spans="1:7" ht="12.75">
      <c r="A64" s="32" t="s">
        <v>35</v>
      </c>
      <c r="B64" s="191"/>
      <c r="C64" s="62"/>
      <c r="D64" s="62"/>
      <c r="E64" s="62"/>
      <c r="F64" s="40"/>
      <c r="G64" s="40"/>
    </row>
    <row r="65" spans="1:7" ht="12.75" hidden="1">
      <c r="A65" s="15"/>
      <c r="B65" s="21"/>
      <c r="C65" s="62"/>
      <c r="D65" s="62"/>
      <c r="E65" s="62"/>
      <c r="F65" s="40"/>
      <c r="G65" s="40">
        <f>SUM(C65:F65)</f>
        <v>0</v>
      </c>
    </row>
    <row r="66" spans="1:7" ht="12.75" hidden="1">
      <c r="A66" s="15"/>
      <c r="B66" s="21"/>
      <c r="C66" s="62"/>
      <c r="D66" s="62"/>
      <c r="E66" s="62"/>
      <c r="F66" s="40"/>
      <c r="G66" s="40">
        <f>SUM(C66:F66)</f>
        <v>0</v>
      </c>
    </row>
    <row r="67" spans="1:8" ht="13.5" thickBot="1">
      <c r="A67" s="15" t="s">
        <v>19</v>
      </c>
      <c r="B67" s="21">
        <v>0</v>
      </c>
      <c r="C67" s="40">
        <f>SUM(C64:C66)</f>
        <v>0</v>
      </c>
      <c r="D67" s="40">
        <f>SUM(D64:D66)</f>
        <v>0</v>
      </c>
      <c r="E67" s="40">
        <f>SUM(E64:E66)</f>
        <v>0</v>
      </c>
      <c r="F67" s="40">
        <f>SUM(F64:F66)</f>
        <v>0</v>
      </c>
      <c r="G67" s="40">
        <f>SUM(G64:G66)</f>
        <v>0</v>
      </c>
      <c r="H67" s="30"/>
    </row>
    <row r="68" spans="1:7" ht="13.5" thickBot="1">
      <c r="A68" s="31" t="s">
        <v>7</v>
      </c>
      <c r="B68" s="191"/>
      <c r="C68" s="62"/>
      <c r="D68" s="62"/>
      <c r="E68" s="62"/>
      <c r="F68" s="40"/>
      <c r="G68" s="40"/>
    </row>
    <row r="69" spans="1:7" ht="12.75">
      <c r="A69" s="32" t="s">
        <v>36</v>
      </c>
      <c r="B69" s="191"/>
      <c r="C69" s="62"/>
      <c r="D69" s="62"/>
      <c r="E69" s="62"/>
      <c r="F69" s="40"/>
      <c r="G69" s="40"/>
    </row>
    <row r="70" spans="1:7" ht="12.75" hidden="1">
      <c r="A70" s="15"/>
      <c r="B70" s="21"/>
      <c r="C70" s="62"/>
      <c r="D70" s="62"/>
      <c r="E70" s="62"/>
      <c r="F70" s="40"/>
      <c r="G70" s="40">
        <f aca="true" t="shared" si="6" ref="G70:G80">SUM(C70:F70)</f>
        <v>0</v>
      </c>
    </row>
    <row r="71" spans="1:7" ht="12.75" hidden="1">
      <c r="A71" s="15"/>
      <c r="B71" s="21"/>
      <c r="C71" s="62"/>
      <c r="D71" s="62"/>
      <c r="E71" s="62"/>
      <c r="F71" s="40"/>
      <c r="G71" s="40">
        <f t="shared" si="6"/>
        <v>0</v>
      </c>
    </row>
    <row r="72" spans="1:7" ht="12.75" hidden="1">
      <c r="A72" s="15"/>
      <c r="B72" s="21"/>
      <c r="C72" s="62"/>
      <c r="D72" s="62"/>
      <c r="E72" s="62"/>
      <c r="F72" s="40"/>
      <c r="G72" s="40">
        <f t="shared" si="6"/>
        <v>0</v>
      </c>
    </row>
    <row r="73" spans="1:7" ht="12.75" hidden="1">
      <c r="A73" s="15"/>
      <c r="B73" s="21"/>
      <c r="C73" s="62"/>
      <c r="D73" s="62"/>
      <c r="E73" s="62"/>
      <c r="F73" s="40"/>
      <c r="G73" s="40">
        <f t="shared" si="6"/>
        <v>0</v>
      </c>
    </row>
    <row r="74" spans="1:7" ht="12.75" hidden="1">
      <c r="A74" s="15"/>
      <c r="B74" s="21"/>
      <c r="C74" s="62"/>
      <c r="D74" s="62"/>
      <c r="E74" s="62"/>
      <c r="F74" s="40"/>
      <c r="G74" s="40">
        <f t="shared" si="6"/>
        <v>0</v>
      </c>
    </row>
    <row r="75" spans="1:7" ht="12.75" hidden="1">
      <c r="A75" s="15"/>
      <c r="B75" s="21"/>
      <c r="C75" s="62"/>
      <c r="D75" s="62"/>
      <c r="E75" s="62"/>
      <c r="F75" s="40"/>
      <c r="G75" s="40">
        <f t="shared" si="6"/>
        <v>0</v>
      </c>
    </row>
    <row r="76" spans="1:7" ht="12.75" hidden="1">
      <c r="A76" s="15"/>
      <c r="B76" s="21"/>
      <c r="C76" s="62"/>
      <c r="D76" s="62"/>
      <c r="E76" s="62"/>
      <c r="F76" s="40"/>
      <c r="G76" s="40">
        <f t="shared" si="6"/>
        <v>0</v>
      </c>
    </row>
    <row r="77" spans="1:7" ht="12.75" hidden="1">
      <c r="A77" s="15"/>
      <c r="B77" s="21"/>
      <c r="C77" s="62"/>
      <c r="D77" s="62"/>
      <c r="E77" s="62"/>
      <c r="F77" s="40"/>
      <c r="G77" s="40">
        <f t="shared" si="6"/>
        <v>0</v>
      </c>
    </row>
    <row r="78" spans="1:7" ht="12.75" hidden="1">
      <c r="A78" s="15"/>
      <c r="B78" s="21"/>
      <c r="C78" s="62"/>
      <c r="D78" s="62"/>
      <c r="E78" s="62"/>
      <c r="F78" s="40"/>
      <c r="G78" s="40">
        <f t="shared" si="6"/>
        <v>0</v>
      </c>
    </row>
    <row r="79" spans="1:7" ht="12.75" hidden="1">
      <c r="A79" s="15"/>
      <c r="B79" s="21"/>
      <c r="C79" s="62"/>
      <c r="D79" s="62"/>
      <c r="E79" s="62"/>
      <c r="F79" s="40"/>
      <c r="G79" s="40">
        <f t="shared" si="6"/>
        <v>0</v>
      </c>
    </row>
    <row r="80" spans="1:7" ht="12.75" hidden="1">
      <c r="A80" s="15"/>
      <c r="B80" s="21"/>
      <c r="C80" s="62"/>
      <c r="D80" s="62"/>
      <c r="E80" s="62"/>
      <c r="F80" s="40"/>
      <c r="G80" s="40">
        <f t="shared" si="6"/>
        <v>0</v>
      </c>
    </row>
    <row r="81" spans="1:7" ht="13.5" thickBot="1">
      <c r="A81" s="15" t="s">
        <v>19</v>
      </c>
      <c r="B81" s="21">
        <v>0</v>
      </c>
      <c r="C81" s="40">
        <f>SUM(C69:C80)</f>
        <v>0</v>
      </c>
      <c r="D81" s="40">
        <f>SUM(D69:D80)</f>
        <v>0</v>
      </c>
      <c r="E81" s="40">
        <f>SUM(E69:E80)</f>
        <v>0</v>
      </c>
      <c r="F81" s="40">
        <f>SUM(F69:F80)</f>
        <v>0</v>
      </c>
      <c r="G81" s="40">
        <f>SUM(G69:G80)</f>
        <v>0</v>
      </c>
    </row>
    <row r="82" spans="1:7" ht="13.5" thickBot="1">
      <c r="A82" s="31" t="s">
        <v>9</v>
      </c>
      <c r="B82" s="191"/>
      <c r="C82" s="62"/>
      <c r="D82" s="62"/>
      <c r="E82" s="62"/>
      <c r="F82" s="40"/>
      <c r="G82" s="40"/>
    </row>
    <row r="83" spans="1:7" ht="12.75">
      <c r="A83" s="32" t="s">
        <v>35</v>
      </c>
      <c r="B83" s="191"/>
      <c r="C83" s="67"/>
      <c r="D83" s="62"/>
      <c r="E83" s="62"/>
      <c r="F83" s="40"/>
      <c r="G83" s="40"/>
    </row>
    <row r="84" spans="1:7" ht="12.75" hidden="1">
      <c r="A84" s="32"/>
      <c r="B84" s="191"/>
      <c r="C84" s="67"/>
      <c r="D84" s="62"/>
      <c r="E84" s="62"/>
      <c r="F84" s="40"/>
      <c r="G84" s="40">
        <f aca="true" t="shared" si="7" ref="G84:G92">SUM(C84:F84)</f>
        <v>0</v>
      </c>
    </row>
    <row r="85" spans="1:7" ht="12.75" hidden="1">
      <c r="A85" s="32"/>
      <c r="B85" s="191"/>
      <c r="C85" s="67"/>
      <c r="D85" s="62"/>
      <c r="E85" s="62"/>
      <c r="F85" s="40"/>
      <c r="G85" s="40">
        <f t="shared" si="7"/>
        <v>0</v>
      </c>
    </row>
    <row r="86" spans="1:7" ht="12.75" hidden="1">
      <c r="A86" s="32"/>
      <c r="B86" s="191"/>
      <c r="C86" s="67"/>
      <c r="D86" s="62"/>
      <c r="E86" s="62"/>
      <c r="F86" s="40"/>
      <c r="G86" s="40">
        <f t="shared" si="7"/>
        <v>0</v>
      </c>
    </row>
    <row r="87" spans="1:7" ht="12.75" hidden="1">
      <c r="A87" s="32"/>
      <c r="B87" s="191"/>
      <c r="C87" s="67"/>
      <c r="D87" s="62"/>
      <c r="E87" s="62"/>
      <c r="F87" s="40"/>
      <c r="G87" s="40">
        <f t="shared" si="7"/>
        <v>0</v>
      </c>
    </row>
    <row r="88" spans="1:7" ht="12.75" hidden="1">
      <c r="A88" s="32"/>
      <c r="B88" s="191"/>
      <c r="C88" s="67"/>
      <c r="D88" s="62"/>
      <c r="E88" s="62"/>
      <c r="F88" s="40"/>
      <c r="G88" s="40">
        <f t="shared" si="7"/>
        <v>0</v>
      </c>
    </row>
    <row r="89" spans="1:7" ht="12.75" hidden="1">
      <c r="A89" s="32"/>
      <c r="B89" s="191"/>
      <c r="C89" s="67"/>
      <c r="D89" s="62"/>
      <c r="E89" s="62"/>
      <c r="F89" s="40"/>
      <c r="G89" s="40">
        <f t="shared" si="7"/>
        <v>0</v>
      </c>
    </row>
    <row r="90" spans="1:7" ht="12.75" hidden="1">
      <c r="A90" s="32"/>
      <c r="B90" s="191"/>
      <c r="C90" s="67"/>
      <c r="D90" s="62"/>
      <c r="E90" s="62"/>
      <c r="F90" s="40"/>
      <c r="G90" s="40">
        <f t="shared" si="7"/>
        <v>0</v>
      </c>
    </row>
    <row r="91" spans="1:7" ht="12.75" hidden="1">
      <c r="A91" s="15"/>
      <c r="B91" s="21"/>
      <c r="C91" s="67"/>
      <c r="D91" s="62"/>
      <c r="E91" s="62"/>
      <c r="F91" s="40"/>
      <c r="G91" s="40">
        <f t="shared" si="7"/>
        <v>0</v>
      </c>
    </row>
    <row r="92" spans="3:7" ht="12.75" hidden="1">
      <c r="C92" s="62"/>
      <c r="D92" s="62"/>
      <c r="E92" s="62"/>
      <c r="F92" s="40"/>
      <c r="G92" s="40">
        <f t="shared" si="7"/>
        <v>0</v>
      </c>
    </row>
    <row r="93" spans="1:8" ht="13.5" thickBot="1">
      <c r="A93" s="15" t="s">
        <v>19</v>
      </c>
      <c r="B93" s="21">
        <v>0</v>
      </c>
      <c r="C93" s="40">
        <f>SUM(C84:C92)</f>
        <v>0</v>
      </c>
      <c r="D93" s="40">
        <f>SUM(D84:D92)</f>
        <v>0</v>
      </c>
      <c r="E93" s="40">
        <f>SUM(E84:E92)</f>
        <v>0</v>
      </c>
      <c r="F93" s="40">
        <f>SUM(F84:F92)</f>
        <v>0</v>
      </c>
      <c r="G93" s="40">
        <f>SUM(G84:G92)</f>
        <v>0</v>
      </c>
      <c r="H93" s="30"/>
    </row>
    <row r="94" spans="1:7" ht="13.5" thickBot="1">
      <c r="A94" s="31" t="s">
        <v>10</v>
      </c>
      <c r="B94" s="191"/>
      <c r="C94" s="62"/>
      <c r="D94" s="62"/>
      <c r="E94" s="62"/>
      <c r="F94" s="40"/>
      <c r="G94" s="40"/>
    </row>
    <row r="95" spans="1:7" ht="12.75">
      <c r="A95" s="32" t="s">
        <v>36</v>
      </c>
      <c r="B95" s="191"/>
      <c r="C95" s="67"/>
      <c r="D95" s="133"/>
      <c r="E95" s="62"/>
      <c r="F95" s="40"/>
      <c r="G95" s="40"/>
    </row>
    <row r="96" spans="1:7" ht="12.75" hidden="1">
      <c r="A96" s="32"/>
      <c r="B96" s="191"/>
      <c r="C96" s="67"/>
      <c r="D96" s="133"/>
      <c r="E96" s="62"/>
      <c r="F96" s="40"/>
      <c r="G96" s="40">
        <f aca="true" t="shared" si="8" ref="G96:G127">SUM(C96:F96)</f>
        <v>0</v>
      </c>
    </row>
    <row r="97" spans="1:7" ht="12.75" hidden="1">
      <c r="A97" s="32"/>
      <c r="B97" s="191"/>
      <c r="C97" s="67"/>
      <c r="D97" s="133"/>
      <c r="E97" s="62"/>
      <c r="F97" s="40"/>
      <c r="G97" s="40">
        <f t="shared" si="8"/>
        <v>0</v>
      </c>
    </row>
    <row r="98" spans="1:7" ht="12.75" hidden="1">
      <c r="A98" s="32"/>
      <c r="B98" s="191"/>
      <c r="C98" s="67"/>
      <c r="D98" s="133"/>
      <c r="E98" s="62"/>
      <c r="F98" s="40"/>
      <c r="G98" s="40">
        <f t="shared" si="8"/>
        <v>0</v>
      </c>
    </row>
    <row r="99" spans="1:7" ht="12.75" hidden="1">
      <c r="A99" s="32"/>
      <c r="B99" s="191"/>
      <c r="C99" s="67"/>
      <c r="D99" s="133"/>
      <c r="E99" s="62"/>
      <c r="F99" s="40"/>
      <c r="G99" s="40">
        <f t="shared" si="8"/>
        <v>0</v>
      </c>
    </row>
    <row r="100" spans="1:7" ht="12.75" hidden="1">
      <c r="A100" s="32"/>
      <c r="B100" s="191"/>
      <c r="C100" s="67"/>
      <c r="D100" s="133"/>
      <c r="E100" s="62"/>
      <c r="F100" s="40"/>
      <c r="G100" s="40">
        <f t="shared" si="8"/>
        <v>0</v>
      </c>
    </row>
    <row r="101" spans="1:7" ht="12.75" hidden="1">
      <c r="A101" s="32"/>
      <c r="B101" s="191"/>
      <c r="C101" s="67"/>
      <c r="D101" s="133"/>
      <c r="E101" s="62"/>
      <c r="F101" s="40"/>
      <c r="G101" s="40">
        <f t="shared" si="8"/>
        <v>0</v>
      </c>
    </row>
    <row r="102" spans="1:7" ht="12.75" hidden="1">
      <c r="A102" s="32"/>
      <c r="B102" s="191"/>
      <c r="C102" s="67"/>
      <c r="D102" s="133"/>
      <c r="E102" s="62"/>
      <c r="F102" s="40"/>
      <c r="G102" s="40">
        <f t="shared" si="8"/>
        <v>0</v>
      </c>
    </row>
    <row r="103" spans="1:7" ht="12.75" hidden="1">
      <c r="A103" s="32"/>
      <c r="B103" s="191"/>
      <c r="C103" s="67"/>
      <c r="D103" s="133"/>
      <c r="E103" s="62"/>
      <c r="F103" s="40"/>
      <c r="G103" s="40">
        <f t="shared" si="8"/>
        <v>0</v>
      </c>
    </row>
    <row r="104" spans="1:7" ht="12.75" hidden="1">
      <c r="A104" s="32"/>
      <c r="B104" s="191"/>
      <c r="C104" s="67"/>
      <c r="D104" s="133"/>
      <c r="E104" s="62"/>
      <c r="F104" s="40"/>
      <c r="G104" s="40">
        <f t="shared" si="8"/>
        <v>0</v>
      </c>
    </row>
    <row r="105" spans="1:7" ht="12.75" hidden="1">
      <c r="A105" s="32"/>
      <c r="B105" s="191"/>
      <c r="C105" s="67"/>
      <c r="D105" s="133"/>
      <c r="E105" s="62"/>
      <c r="F105" s="40"/>
      <c r="G105" s="40">
        <f t="shared" si="8"/>
        <v>0</v>
      </c>
    </row>
    <row r="106" spans="1:7" ht="12.75" hidden="1">
      <c r="A106" s="32"/>
      <c r="B106" s="191"/>
      <c r="C106" s="67"/>
      <c r="D106" s="133"/>
      <c r="E106" s="62"/>
      <c r="F106" s="40"/>
      <c r="G106" s="40">
        <f t="shared" si="8"/>
        <v>0</v>
      </c>
    </row>
    <row r="107" spans="1:7" ht="12.75" hidden="1">
      <c r="A107" s="32"/>
      <c r="B107" s="191"/>
      <c r="C107" s="67"/>
      <c r="D107" s="133"/>
      <c r="E107" s="62"/>
      <c r="F107" s="40"/>
      <c r="G107" s="40">
        <f t="shared" si="8"/>
        <v>0</v>
      </c>
    </row>
    <row r="108" spans="1:7" ht="12.75" hidden="1">
      <c r="A108" s="32"/>
      <c r="B108" s="191"/>
      <c r="C108" s="67"/>
      <c r="D108" s="133"/>
      <c r="E108" s="62"/>
      <c r="F108" s="40"/>
      <c r="G108" s="40">
        <f t="shared" si="8"/>
        <v>0</v>
      </c>
    </row>
    <row r="109" spans="1:7" ht="12.75" hidden="1">
      <c r="A109" s="32"/>
      <c r="B109" s="191"/>
      <c r="C109" s="67"/>
      <c r="D109" s="133"/>
      <c r="E109" s="62"/>
      <c r="F109" s="40"/>
      <c r="G109" s="40">
        <f t="shared" si="8"/>
        <v>0</v>
      </c>
    </row>
    <row r="110" spans="1:7" ht="12.75" hidden="1">
      <c r="A110" s="32"/>
      <c r="B110" s="191"/>
      <c r="C110" s="67"/>
      <c r="D110" s="133"/>
      <c r="E110" s="62"/>
      <c r="F110" s="40"/>
      <c r="G110" s="40">
        <f t="shared" si="8"/>
        <v>0</v>
      </c>
    </row>
    <row r="111" spans="1:7" ht="12.75" hidden="1">
      <c r="A111" s="32"/>
      <c r="B111" s="191"/>
      <c r="C111" s="67"/>
      <c r="D111" s="133"/>
      <c r="E111" s="62"/>
      <c r="F111" s="40"/>
      <c r="G111" s="40">
        <f t="shared" si="8"/>
        <v>0</v>
      </c>
    </row>
    <row r="112" spans="1:7" ht="12.75" hidden="1">
      <c r="A112" s="32"/>
      <c r="B112" s="191"/>
      <c r="C112" s="67"/>
      <c r="D112" s="133"/>
      <c r="E112" s="62"/>
      <c r="F112" s="40"/>
      <c r="G112" s="40">
        <f t="shared" si="8"/>
        <v>0</v>
      </c>
    </row>
    <row r="113" spans="1:7" ht="12.75" hidden="1">
      <c r="A113" s="32"/>
      <c r="B113" s="191"/>
      <c r="C113" s="67"/>
      <c r="D113" s="133"/>
      <c r="E113" s="62"/>
      <c r="F113" s="40"/>
      <c r="G113" s="40">
        <f t="shared" si="8"/>
        <v>0</v>
      </c>
    </row>
    <row r="114" spans="1:7" ht="12.75" hidden="1">
      <c r="A114" s="32"/>
      <c r="B114" s="191"/>
      <c r="C114" s="67"/>
      <c r="D114" s="133"/>
      <c r="E114" s="62"/>
      <c r="F114" s="40"/>
      <c r="G114" s="40">
        <f t="shared" si="8"/>
        <v>0</v>
      </c>
    </row>
    <row r="115" spans="1:7" ht="12.75" hidden="1">
      <c r="A115" s="32"/>
      <c r="B115" s="191"/>
      <c r="C115" s="67"/>
      <c r="D115" s="133"/>
      <c r="E115" s="62"/>
      <c r="F115" s="40"/>
      <c r="G115" s="40">
        <f t="shared" si="8"/>
        <v>0</v>
      </c>
    </row>
    <row r="116" spans="1:7" ht="12.75" hidden="1">
      <c r="A116" s="32"/>
      <c r="B116" s="191"/>
      <c r="C116" s="67"/>
      <c r="D116" s="133"/>
      <c r="E116" s="62"/>
      <c r="F116" s="40"/>
      <c r="G116" s="40">
        <f t="shared" si="8"/>
        <v>0</v>
      </c>
    </row>
    <row r="117" spans="1:7" ht="12.75" hidden="1">
      <c r="A117" s="32"/>
      <c r="B117" s="191"/>
      <c r="C117" s="67"/>
      <c r="D117" s="133"/>
      <c r="E117" s="62"/>
      <c r="F117" s="40"/>
      <c r="G117" s="40">
        <f t="shared" si="8"/>
        <v>0</v>
      </c>
    </row>
    <row r="118" spans="1:7" ht="12.75" hidden="1">
      <c r="A118" s="32"/>
      <c r="B118" s="191"/>
      <c r="C118" s="67"/>
      <c r="D118" s="133"/>
      <c r="E118" s="62"/>
      <c r="F118" s="40"/>
      <c r="G118" s="40">
        <f t="shared" si="8"/>
        <v>0</v>
      </c>
    </row>
    <row r="119" spans="1:7" ht="12.75" hidden="1">
      <c r="A119" s="32"/>
      <c r="B119" s="191"/>
      <c r="C119" s="67"/>
      <c r="D119" s="133"/>
      <c r="E119" s="62"/>
      <c r="F119" s="40"/>
      <c r="G119" s="40">
        <f t="shared" si="8"/>
        <v>0</v>
      </c>
    </row>
    <row r="120" spans="1:7" ht="12.75" hidden="1">
      <c r="A120" s="32"/>
      <c r="B120" s="191"/>
      <c r="C120" s="67"/>
      <c r="D120" s="133"/>
      <c r="E120" s="62"/>
      <c r="F120" s="40"/>
      <c r="G120" s="40">
        <f t="shared" si="8"/>
        <v>0</v>
      </c>
    </row>
    <row r="121" spans="1:7" ht="12.75" hidden="1">
      <c r="A121" s="32"/>
      <c r="B121" s="191"/>
      <c r="C121" s="67"/>
      <c r="D121" s="133"/>
      <c r="E121" s="62"/>
      <c r="F121" s="40"/>
      <c r="G121" s="40">
        <f t="shared" si="8"/>
        <v>0</v>
      </c>
    </row>
    <row r="122" spans="1:7" ht="12.75" hidden="1">
      <c r="A122" s="32"/>
      <c r="B122" s="191"/>
      <c r="C122" s="67"/>
      <c r="D122" s="133"/>
      <c r="E122" s="62"/>
      <c r="F122" s="40"/>
      <c r="G122" s="40">
        <f t="shared" si="8"/>
        <v>0</v>
      </c>
    </row>
    <row r="123" spans="1:7" ht="12.75" hidden="1">
      <c r="A123" s="32"/>
      <c r="B123" s="191"/>
      <c r="C123" s="67"/>
      <c r="D123" s="133"/>
      <c r="E123" s="62"/>
      <c r="F123" s="40"/>
      <c r="G123" s="40">
        <f t="shared" si="8"/>
        <v>0</v>
      </c>
    </row>
    <row r="124" spans="1:7" ht="12.75" hidden="1">
      <c r="A124" s="32"/>
      <c r="B124" s="191"/>
      <c r="C124" s="67"/>
      <c r="D124" s="133"/>
      <c r="E124" s="62"/>
      <c r="F124" s="40"/>
      <c r="G124" s="40">
        <f t="shared" si="8"/>
        <v>0</v>
      </c>
    </row>
    <row r="125" spans="1:7" ht="12.75" hidden="1">
      <c r="A125" s="32"/>
      <c r="B125" s="191"/>
      <c r="C125" s="67"/>
      <c r="D125" s="133"/>
      <c r="E125" s="62"/>
      <c r="F125" s="40"/>
      <c r="G125" s="40">
        <f t="shared" si="8"/>
        <v>0</v>
      </c>
    </row>
    <row r="126" spans="1:7" ht="12.75" hidden="1">
      <c r="A126" s="15"/>
      <c r="B126" s="21"/>
      <c r="C126" s="67"/>
      <c r="D126" s="133"/>
      <c r="E126" s="62"/>
      <c r="F126" s="40"/>
      <c r="G126" s="40">
        <f t="shared" si="8"/>
        <v>0</v>
      </c>
    </row>
    <row r="127" spans="1:7" ht="12.75" hidden="1">
      <c r="A127" s="15" t="s">
        <v>13</v>
      </c>
      <c r="B127" s="21"/>
      <c r="C127" s="65"/>
      <c r="D127" s="133"/>
      <c r="E127" s="62"/>
      <c r="F127" s="40"/>
      <c r="G127" s="40">
        <f t="shared" si="8"/>
        <v>0</v>
      </c>
    </row>
    <row r="128" spans="1:8" ht="12.75">
      <c r="A128" s="15" t="s">
        <v>19</v>
      </c>
      <c r="B128" s="21">
        <v>0</v>
      </c>
      <c r="C128" s="40">
        <f>SUM(C96:C127)</f>
        <v>0</v>
      </c>
      <c r="D128" s="40">
        <f>SUM(D96:D127)</f>
        <v>0</v>
      </c>
      <c r="E128" s="40">
        <f>SUM(E96:E127)</f>
        <v>0</v>
      </c>
      <c r="F128" s="40">
        <f>SUM(F96:F127)</f>
        <v>0</v>
      </c>
      <c r="G128" s="40">
        <f>SUM(G96:G127)</f>
        <v>0</v>
      </c>
      <c r="H128" s="30"/>
    </row>
    <row r="129" spans="1:7" ht="12.75">
      <c r="A129" s="190" t="s">
        <v>11</v>
      </c>
      <c r="B129" s="179"/>
      <c r="C129" s="65"/>
      <c r="D129" s="133"/>
      <c r="E129" s="62"/>
      <c r="F129" s="40"/>
      <c r="G129" s="40"/>
    </row>
    <row r="130" spans="1:7" ht="12.75">
      <c r="A130" s="32" t="s">
        <v>36</v>
      </c>
      <c r="B130" s="191"/>
      <c r="C130" s="67"/>
      <c r="D130" s="62"/>
      <c r="E130" s="62"/>
      <c r="F130" s="40"/>
      <c r="G130" s="40"/>
    </row>
    <row r="131" spans="1:7" ht="12.75" hidden="1">
      <c r="A131" s="15"/>
      <c r="B131" s="21"/>
      <c r="C131" s="67"/>
      <c r="D131" s="62"/>
      <c r="E131" s="62"/>
      <c r="F131" s="40"/>
      <c r="G131" s="40">
        <f>SUM(C131:F131)</f>
        <v>0</v>
      </c>
    </row>
    <row r="132" spans="1:7" ht="12.75" hidden="1">
      <c r="A132" s="15"/>
      <c r="B132" s="21"/>
      <c r="C132" s="67"/>
      <c r="D132" s="62"/>
      <c r="E132" s="62"/>
      <c r="F132" s="40"/>
      <c r="G132" s="40">
        <f>SUM(C132:F132)</f>
        <v>0</v>
      </c>
    </row>
    <row r="133" spans="1:7" ht="12.75" hidden="1">
      <c r="A133" s="15"/>
      <c r="B133" s="21"/>
      <c r="C133" s="67"/>
      <c r="D133" s="62"/>
      <c r="E133" s="62"/>
      <c r="F133" s="40"/>
      <c r="G133" s="40">
        <f>SUM(C133:F133)</f>
        <v>0</v>
      </c>
    </row>
    <row r="134" spans="1:7" ht="12.75" hidden="1">
      <c r="A134" s="15"/>
      <c r="B134" s="21"/>
      <c r="C134" s="67"/>
      <c r="D134" s="62"/>
      <c r="E134" s="62"/>
      <c r="F134" s="40"/>
      <c r="G134" s="40">
        <f>SUM(C134:F134)</f>
        <v>0</v>
      </c>
    </row>
    <row r="135" spans="1:7" ht="12.75" hidden="1">
      <c r="A135" s="15"/>
      <c r="B135" s="21"/>
      <c r="C135" s="67"/>
      <c r="D135" s="62"/>
      <c r="E135" s="62"/>
      <c r="F135" s="40"/>
      <c r="G135" s="40">
        <f>SUM(C135:F135)</f>
        <v>0</v>
      </c>
    </row>
    <row r="136" spans="1:8" ht="12.75">
      <c r="A136" s="15" t="s">
        <v>19</v>
      </c>
      <c r="B136" s="21">
        <v>0</v>
      </c>
      <c r="C136" s="40">
        <f>SUM(C131:C135)</f>
        <v>0</v>
      </c>
      <c r="D136" s="40">
        <f>SUM(D131:D135)</f>
        <v>0</v>
      </c>
      <c r="E136" s="40">
        <f>SUM(E131:E135)</f>
        <v>0</v>
      </c>
      <c r="F136" s="40">
        <f>SUM(F131:F135)</f>
        <v>0</v>
      </c>
      <c r="G136" s="40">
        <f>SUM(G131:G135)</f>
        <v>0</v>
      </c>
      <c r="H136" s="30"/>
    </row>
    <row r="137" spans="1:7" ht="12.75">
      <c r="A137" s="194" t="s">
        <v>12</v>
      </c>
      <c r="B137" s="191"/>
      <c r="C137" s="59"/>
      <c r="D137" s="59"/>
      <c r="E137" s="62"/>
      <c r="F137" s="40"/>
      <c r="G137" s="40"/>
    </row>
    <row r="138" spans="1:7" ht="12.75">
      <c r="A138" s="32" t="s">
        <v>36</v>
      </c>
      <c r="B138" s="191"/>
      <c r="C138" s="59"/>
      <c r="D138" s="133"/>
      <c r="E138" s="59"/>
      <c r="F138" s="40"/>
      <c r="G138" s="40"/>
    </row>
    <row r="139" spans="2:7" s="135" customFormat="1" ht="12.75" hidden="1">
      <c r="B139" s="188"/>
      <c r="C139" s="171"/>
      <c r="D139" s="60"/>
      <c r="E139" s="171"/>
      <c r="F139" s="45"/>
      <c r="G139" s="45">
        <f aca="true" t="shared" si="9" ref="G139:G151">SUM(C139:F139)</f>
        <v>0</v>
      </c>
    </row>
    <row r="140" spans="2:7" s="135" customFormat="1" ht="12.75" hidden="1">
      <c r="B140" s="188"/>
      <c r="C140" s="171"/>
      <c r="D140" s="60"/>
      <c r="E140" s="171"/>
      <c r="F140" s="45"/>
      <c r="G140" s="45">
        <f t="shared" si="9"/>
        <v>0</v>
      </c>
    </row>
    <row r="141" spans="2:7" s="135" customFormat="1" ht="12.75" hidden="1">
      <c r="B141" s="188"/>
      <c r="C141" s="171"/>
      <c r="D141" s="60"/>
      <c r="E141" s="171"/>
      <c r="F141" s="45"/>
      <c r="G141" s="45">
        <f t="shared" si="9"/>
        <v>0</v>
      </c>
    </row>
    <row r="142" spans="2:7" s="135" customFormat="1" ht="12.75" hidden="1">
      <c r="B142" s="188"/>
      <c r="C142" s="171"/>
      <c r="D142" s="60"/>
      <c r="E142" s="171"/>
      <c r="F142" s="45"/>
      <c r="G142" s="45">
        <f t="shared" si="9"/>
        <v>0</v>
      </c>
    </row>
    <row r="143" spans="2:7" s="135" customFormat="1" ht="12.75" hidden="1">
      <c r="B143" s="188"/>
      <c r="C143" s="171"/>
      <c r="D143" s="60"/>
      <c r="E143" s="171"/>
      <c r="F143" s="45"/>
      <c r="G143" s="45">
        <f t="shared" si="9"/>
        <v>0</v>
      </c>
    </row>
    <row r="144" spans="2:7" s="135" customFormat="1" ht="12.75" hidden="1">
      <c r="B144" s="188"/>
      <c r="C144" s="171"/>
      <c r="D144" s="60"/>
      <c r="E144" s="171"/>
      <c r="F144" s="45"/>
      <c r="G144" s="45">
        <f t="shared" si="9"/>
        <v>0</v>
      </c>
    </row>
    <row r="145" spans="2:7" s="135" customFormat="1" ht="12.75" hidden="1">
      <c r="B145" s="188"/>
      <c r="C145" s="171"/>
      <c r="D145" s="60"/>
      <c r="E145" s="171"/>
      <c r="F145" s="45"/>
      <c r="G145" s="45">
        <f t="shared" si="9"/>
        <v>0</v>
      </c>
    </row>
    <row r="146" spans="2:7" s="135" customFormat="1" ht="12.75" hidden="1">
      <c r="B146" s="188"/>
      <c r="C146" s="171"/>
      <c r="D146" s="60"/>
      <c r="E146" s="171"/>
      <c r="F146" s="45"/>
      <c r="G146" s="45">
        <f t="shared" si="9"/>
        <v>0</v>
      </c>
    </row>
    <row r="147" spans="2:7" s="135" customFormat="1" ht="12.75" hidden="1">
      <c r="B147" s="188"/>
      <c r="C147" s="171"/>
      <c r="D147" s="60"/>
      <c r="E147" s="171"/>
      <c r="F147" s="45"/>
      <c r="G147" s="45">
        <f t="shared" si="9"/>
        <v>0</v>
      </c>
    </row>
    <row r="148" spans="2:7" s="135" customFormat="1" ht="12.75" hidden="1">
      <c r="B148" s="188"/>
      <c r="C148" s="171"/>
      <c r="D148" s="60"/>
      <c r="E148" s="171"/>
      <c r="F148" s="45"/>
      <c r="G148" s="45">
        <f t="shared" si="9"/>
        <v>0</v>
      </c>
    </row>
    <row r="149" spans="1:7" s="135" customFormat="1" ht="12.75" hidden="1">
      <c r="A149" s="16"/>
      <c r="B149" s="167"/>
      <c r="C149" s="43"/>
      <c r="D149" s="60"/>
      <c r="E149" s="172"/>
      <c r="F149" s="45"/>
      <c r="G149" s="45">
        <f t="shared" si="9"/>
        <v>0</v>
      </c>
    </row>
    <row r="150" spans="1:7" s="135" customFormat="1" ht="12.75" hidden="1">
      <c r="A150" s="16"/>
      <c r="B150" s="167"/>
      <c r="C150" s="43"/>
      <c r="D150" s="60"/>
      <c r="E150" s="172"/>
      <c r="F150" s="45"/>
      <c r="G150" s="45">
        <f t="shared" si="9"/>
        <v>0</v>
      </c>
    </row>
    <row r="151" spans="1:7" s="135" customFormat="1" ht="12.75" hidden="1">
      <c r="A151" s="16"/>
      <c r="B151" s="167"/>
      <c r="C151" s="43"/>
      <c r="D151" s="60"/>
      <c r="E151" s="172"/>
      <c r="F151" s="45"/>
      <c r="G151" s="45">
        <f t="shared" si="9"/>
        <v>0</v>
      </c>
    </row>
    <row r="152" spans="1:8" s="1" customFormat="1" ht="12.75">
      <c r="A152" s="15" t="s">
        <v>19</v>
      </c>
      <c r="B152" s="21">
        <v>0</v>
      </c>
      <c r="C152" s="40">
        <f>SUM(C139:C151)</f>
        <v>0</v>
      </c>
      <c r="D152" s="40">
        <f>SUM(D139:D151)</f>
        <v>0</v>
      </c>
      <c r="E152" s="40">
        <f>SUM(E139:E151)</f>
        <v>0</v>
      </c>
      <c r="F152" s="40">
        <f>SUM(F139:F151)</f>
        <v>0</v>
      </c>
      <c r="G152" s="40">
        <f>SUM(G139:G151)</f>
        <v>0</v>
      </c>
      <c r="H152" s="22"/>
    </row>
    <row r="153" spans="1:8" s="1" customFormat="1" ht="13.5" thickBot="1">
      <c r="A153" s="15"/>
      <c r="B153" s="21"/>
      <c r="C153" s="40"/>
      <c r="D153" s="40"/>
      <c r="E153" s="40"/>
      <c r="F153" s="40"/>
      <c r="G153" s="40"/>
      <c r="H153" s="22"/>
    </row>
    <row r="154" spans="1:8" ht="16.5" thickBot="1">
      <c r="A154" s="6" t="s">
        <v>21</v>
      </c>
      <c r="B154" s="173">
        <v>0</v>
      </c>
      <c r="C154" s="43">
        <f>C152+C136+C128+C93+C81+C67+C62</f>
        <v>0</v>
      </c>
      <c r="D154" s="43">
        <f>D152+D136+D128+D93+D81+D67+D62</f>
        <v>0</v>
      </c>
      <c r="E154" s="43">
        <f>E152+E136+E128+E93+E81+E67+E62</f>
        <v>0</v>
      </c>
      <c r="F154" s="43">
        <f>F152+F136+F128+F93+F81+F67+F62</f>
        <v>0</v>
      </c>
      <c r="G154" s="43">
        <f>G152+G136+G128+G93+G81+G67+G62</f>
        <v>0</v>
      </c>
      <c r="H154" s="30"/>
    </row>
    <row r="155" spans="1:8" s="1" customFormat="1" ht="12.75">
      <c r="A155" s="15"/>
      <c r="B155" s="21"/>
      <c r="C155" s="40"/>
      <c r="D155" s="40"/>
      <c r="E155" s="40"/>
      <c r="F155" s="40"/>
      <c r="G155" s="40"/>
      <c r="H155" s="22"/>
    </row>
    <row r="156" spans="1:7" ht="18">
      <c r="A156" s="27" t="s">
        <v>137</v>
      </c>
      <c r="B156" s="174">
        <f>B50+B154</f>
        <v>1190660.8002010002</v>
      </c>
      <c r="C156" s="70">
        <f>C154+C50</f>
        <v>297665.20005025005</v>
      </c>
      <c r="D156" s="70">
        <f>D154+D50</f>
        <v>297665.20005025005</v>
      </c>
      <c r="E156" s="70">
        <f>E154+E50</f>
        <v>297665.20005025005</v>
      </c>
      <c r="F156" s="70">
        <f>F154+F50</f>
        <v>297665.20005025005</v>
      </c>
      <c r="G156" s="44">
        <f>G154+G50</f>
        <v>1190660.8002010002</v>
      </c>
    </row>
    <row r="160" spans="1:4" ht="12.75">
      <c r="A160" s="15"/>
      <c r="B160" s="21"/>
      <c r="C160" s="180"/>
      <c r="D160" s="180"/>
    </row>
  </sheetData>
  <sheetProtection/>
  <printOptions gridLines="1" horizontalCentered="1"/>
  <pageMargins left="0.27" right="0.25" top="0.6" bottom="0.56" header="0.27" footer="0.21"/>
  <pageSetup fitToHeight="1" fitToWidth="1" horizontalDpi="600" verticalDpi="600" orientation="portrait" scale="59" r:id="rId1"/>
  <headerFooter alignWithMargins="0">
    <oddFooter>&amp;L&amp;F&amp;RPage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72"/>
  <sheetViews>
    <sheetView zoomScalePageLayoutView="0" workbookViewId="0" topLeftCell="A59">
      <selection activeCell="C4" sqref="C4"/>
    </sheetView>
  </sheetViews>
  <sheetFormatPr defaultColWidth="9.140625" defaultRowHeight="12.75"/>
  <cols>
    <col min="1" max="1" width="62.8515625" style="29" bestFit="1" customWidth="1"/>
    <col min="2" max="2" width="8.140625" style="182" customWidth="1"/>
    <col min="3" max="3" width="22.421875" style="30" bestFit="1" customWidth="1"/>
    <col min="4" max="6" width="18.00390625" style="176" bestFit="1" customWidth="1"/>
    <col min="7" max="8" width="18.00390625" style="177" bestFit="1" customWidth="1"/>
    <col min="9" max="9" width="11.28125" style="29" bestFit="1" customWidth="1"/>
    <col min="10" max="10" width="10.7109375" style="29" bestFit="1" customWidth="1"/>
    <col min="11" max="16384" width="9.140625" style="29" customWidth="1"/>
  </cols>
  <sheetData>
    <row r="1" spans="1:3" ht="12.75">
      <c r="A1" s="1" t="s">
        <v>139</v>
      </c>
      <c r="B1" s="5"/>
      <c r="C1" s="22"/>
    </row>
    <row r="2" spans="1:3" ht="12.75">
      <c r="A2" s="1"/>
      <c r="B2" s="5"/>
      <c r="C2" s="22"/>
    </row>
    <row r="3" spans="1:8" s="4" customFormat="1" ht="20.25" customHeight="1" thickBot="1">
      <c r="A3" s="3" t="s">
        <v>85</v>
      </c>
      <c r="B3" s="3"/>
      <c r="C3" s="148"/>
      <c r="D3" s="149"/>
      <c r="E3" s="149"/>
      <c r="F3" s="150"/>
      <c r="G3" s="151"/>
      <c r="H3" s="151"/>
    </row>
    <row r="4" spans="3:8" s="5" customFormat="1" ht="26.25" thickBot="1">
      <c r="C4" s="212" t="s">
        <v>171</v>
      </c>
      <c r="D4" s="153" t="s">
        <v>14</v>
      </c>
      <c r="E4" s="154" t="s">
        <v>15</v>
      </c>
      <c r="F4" s="155" t="s">
        <v>16</v>
      </c>
      <c r="G4" s="156" t="s">
        <v>17</v>
      </c>
      <c r="H4" s="156" t="s">
        <v>18</v>
      </c>
    </row>
    <row r="5" spans="3:8" s="5" customFormat="1" ht="13.5" thickBot="1">
      <c r="C5" s="157"/>
      <c r="D5" s="158"/>
      <c r="E5" s="158"/>
      <c r="F5" s="159"/>
      <c r="G5" s="159"/>
      <c r="H5" s="159"/>
    </row>
    <row r="6" spans="1:8" s="5" customFormat="1" ht="16.5" thickBot="1">
      <c r="A6" s="6" t="s">
        <v>5</v>
      </c>
      <c r="B6" s="202"/>
      <c r="C6" s="160"/>
      <c r="D6" s="43"/>
      <c r="E6" s="43"/>
      <c r="F6" s="161"/>
      <c r="G6" s="162"/>
      <c r="H6" s="162"/>
    </row>
    <row r="7" spans="1:8" s="5" customFormat="1" ht="16.5" thickBot="1">
      <c r="A7" s="8"/>
      <c r="B7" s="203"/>
      <c r="C7" s="163"/>
      <c r="D7" s="162"/>
      <c r="E7" s="162"/>
      <c r="F7" s="162"/>
      <c r="G7" s="162"/>
      <c r="H7" s="162"/>
    </row>
    <row r="8" spans="1:8" s="182" customFormat="1" ht="13.5" thickBot="1">
      <c r="A8" s="178" t="s">
        <v>0</v>
      </c>
      <c r="B8" s="204" t="s">
        <v>168</v>
      </c>
      <c r="C8" s="179"/>
      <c r="D8" s="180"/>
      <c r="E8" s="180"/>
      <c r="F8" s="176"/>
      <c r="G8" s="181"/>
      <c r="H8" s="181"/>
    </row>
    <row r="9" spans="1:8" s="187" customFormat="1" ht="8.25" customHeight="1">
      <c r="A9" s="183"/>
      <c r="B9" s="205"/>
      <c r="C9" s="179"/>
      <c r="D9" s="184"/>
      <c r="E9" s="184"/>
      <c r="F9" s="185"/>
      <c r="G9" s="186"/>
      <c r="H9" s="186"/>
    </row>
    <row r="10" spans="1:8" ht="12.75">
      <c r="A10" s="29" t="s">
        <v>82</v>
      </c>
      <c r="B10" s="182">
        <v>1</v>
      </c>
      <c r="C10" s="30">
        <v>102945.25</v>
      </c>
      <c r="D10" s="180">
        <f>C10/4</f>
        <v>25736.3125</v>
      </c>
      <c r="E10" s="180">
        <v>25736.3125</v>
      </c>
      <c r="F10" s="180">
        <v>25736.3125</v>
      </c>
      <c r="G10" s="180">
        <v>25736.3125</v>
      </c>
      <c r="H10" s="177">
        <f>SUM(D10:G10)</f>
        <v>102945.25</v>
      </c>
    </row>
    <row r="11" spans="1:8" ht="12.75">
      <c r="A11" s="29" t="s">
        <v>180</v>
      </c>
      <c r="B11" s="182">
        <v>4</v>
      </c>
      <c r="C11" s="188">
        <v>331717.53</v>
      </c>
      <c r="D11" s="180">
        <f>C11/4</f>
        <v>82929.3825</v>
      </c>
      <c r="E11" s="180">
        <v>82929.3825</v>
      </c>
      <c r="F11" s="180">
        <v>82929.3825</v>
      </c>
      <c r="G11" s="180">
        <v>82929.3825</v>
      </c>
      <c r="H11" s="177">
        <f>SUM(D11:G11)</f>
        <v>331717.53</v>
      </c>
    </row>
    <row r="12" spans="1:8" ht="12.75">
      <c r="A12" s="29" t="s">
        <v>83</v>
      </c>
      <c r="B12" s="182">
        <v>1</v>
      </c>
      <c r="C12" s="188">
        <v>118820.8</v>
      </c>
      <c r="D12" s="180">
        <f>C12/4</f>
        <v>29705.2</v>
      </c>
      <c r="E12" s="180">
        <v>29705.2</v>
      </c>
      <c r="F12" s="180">
        <v>29705.2</v>
      </c>
      <c r="G12" s="180">
        <v>29705.2</v>
      </c>
      <c r="H12" s="177">
        <f>SUM(D12:G12)</f>
        <v>118820.8</v>
      </c>
    </row>
    <row r="13" spans="3:7" ht="12.75" hidden="1">
      <c r="C13" s="188"/>
      <c r="D13" s="180"/>
      <c r="E13" s="180"/>
      <c r="F13" s="180"/>
      <c r="G13" s="180"/>
    </row>
    <row r="14" spans="3:7" ht="12.75" hidden="1">
      <c r="C14" s="188"/>
      <c r="D14" s="180"/>
      <c r="E14" s="180"/>
      <c r="F14" s="180"/>
      <c r="G14" s="180"/>
    </row>
    <row r="15" spans="3:7" ht="12.75" hidden="1">
      <c r="C15" s="188"/>
      <c r="D15" s="180"/>
      <c r="E15" s="189"/>
      <c r="F15" s="189"/>
      <c r="G15" s="189"/>
    </row>
    <row r="16" spans="3:7" ht="12.75" hidden="1">
      <c r="C16" s="188"/>
      <c r="D16" s="180"/>
      <c r="E16" s="189"/>
      <c r="F16" s="189"/>
      <c r="G16" s="189"/>
    </row>
    <row r="17" spans="3:7" ht="12.75" hidden="1">
      <c r="C17" s="188"/>
      <c r="D17" s="180"/>
      <c r="E17" s="189"/>
      <c r="F17" s="189"/>
      <c r="G17" s="189"/>
    </row>
    <row r="18" spans="3:7" ht="12.75" hidden="1">
      <c r="C18" s="188"/>
      <c r="D18" s="180"/>
      <c r="E18" s="189"/>
      <c r="F18" s="189"/>
      <c r="G18" s="189"/>
    </row>
    <row r="19" spans="3:7" ht="12.75" hidden="1">
      <c r="C19" s="188"/>
      <c r="D19" s="180"/>
      <c r="E19" s="189"/>
      <c r="F19" s="189"/>
      <c r="G19" s="189"/>
    </row>
    <row r="20" spans="3:7" ht="12.75" hidden="1">
      <c r="C20" s="188"/>
      <c r="D20" s="180"/>
      <c r="E20" s="189"/>
      <c r="F20" s="189"/>
      <c r="G20" s="189"/>
    </row>
    <row r="21" spans="3:7" ht="12.75" hidden="1">
      <c r="C21" s="188"/>
      <c r="D21" s="180"/>
      <c r="E21" s="189"/>
      <c r="F21" s="189"/>
      <c r="G21" s="189"/>
    </row>
    <row r="22" spans="4:7" ht="12.75" hidden="1">
      <c r="D22" s="180"/>
      <c r="E22" s="180"/>
      <c r="F22" s="180"/>
      <c r="G22" s="180"/>
    </row>
    <row r="23" spans="4:7" ht="12.75" hidden="1">
      <c r="D23" s="180"/>
      <c r="E23" s="180"/>
      <c r="F23" s="180"/>
      <c r="G23" s="180"/>
    </row>
    <row r="24" spans="4:7" ht="12.75" hidden="1">
      <c r="D24" s="180"/>
      <c r="E24" s="180"/>
      <c r="F24" s="180"/>
      <c r="G24" s="180"/>
    </row>
    <row r="25" spans="3:7" ht="13.5" customHeight="1" hidden="1">
      <c r="C25" s="188"/>
      <c r="D25" s="180"/>
      <c r="E25" s="180"/>
      <c r="F25" s="180"/>
      <c r="G25" s="180"/>
    </row>
    <row r="26" spans="4:6" ht="12.75" customHeight="1">
      <c r="D26" s="59"/>
      <c r="E26" s="60"/>
      <c r="F26" s="180"/>
    </row>
    <row r="27" spans="1:8" s="1" customFormat="1" ht="12.75">
      <c r="A27" s="15" t="s">
        <v>19</v>
      </c>
      <c r="B27" s="5">
        <f>SUM(B10:B26)</f>
        <v>6</v>
      </c>
      <c r="C27" s="167">
        <f>SUM(C10:C25)</f>
        <v>553483.5800000001</v>
      </c>
      <c r="D27" s="40">
        <f>SUM(D10:D26)</f>
        <v>138370.89500000002</v>
      </c>
      <c r="E27" s="40">
        <f>SUM(E10:E26)</f>
        <v>138370.89500000002</v>
      </c>
      <c r="F27" s="40">
        <f>SUM(F10:F26)</f>
        <v>138370.89500000002</v>
      </c>
      <c r="G27" s="40">
        <f>SUM(G10:G26)</f>
        <v>138370.89500000002</v>
      </c>
      <c r="H27" s="40">
        <f>SUM(H10:H26)</f>
        <v>553483.5800000001</v>
      </c>
    </row>
    <row r="28" spans="1:6" ht="12.75">
      <c r="A28" s="190" t="s">
        <v>1</v>
      </c>
      <c r="B28" s="204"/>
      <c r="C28" s="179"/>
      <c r="D28" s="180"/>
      <c r="E28" s="189"/>
      <c r="F28" s="180"/>
    </row>
    <row r="29" spans="3:6" ht="12.75">
      <c r="C29" s="188"/>
      <c r="D29" s="180"/>
      <c r="E29" s="189"/>
      <c r="F29" s="180"/>
    </row>
    <row r="30" spans="3:8" ht="12.75" hidden="1">
      <c r="C30" s="168"/>
      <c r="D30" s="180">
        <f>C30/4</f>
        <v>0</v>
      </c>
      <c r="E30" s="180">
        <v>48728.6175</v>
      </c>
      <c r="F30" s="180">
        <v>48728.6175</v>
      </c>
      <c r="G30" s="180">
        <v>48728.6175</v>
      </c>
      <c r="H30" s="177">
        <f>SUM(D30:G30)</f>
        <v>146185.8525</v>
      </c>
    </row>
    <row r="31" spans="3:6" ht="12.75" hidden="1">
      <c r="C31" s="188"/>
      <c r="D31" s="180"/>
      <c r="E31" s="189"/>
      <c r="F31" s="180"/>
    </row>
    <row r="32" spans="1:8" s="1" customFormat="1" ht="12.75">
      <c r="A32" s="15" t="s">
        <v>19</v>
      </c>
      <c r="B32" s="5"/>
      <c r="C32" s="167">
        <f>SUM(C30:C31)</f>
        <v>0</v>
      </c>
      <c r="D32" s="40">
        <f>SUM(D29:D31)</f>
        <v>0</v>
      </c>
      <c r="E32" s="40">
        <v>0</v>
      </c>
      <c r="F32" s="40">
        <v>0</v>
      </c>
      <c r="G32" s="40">
        <v>0</v>
      </c>
      <c r="H32" s="40">
        <v>0</v>
      </c>
    </row>
    <row r="33" spans="1:6" ht="12.75">
      <c r="A33" s="190" t="s">
        <v>2</v>
      </c>
      <c r="B33" s="204"/>
      <c r="C33" s="179"/>
      <c r="D33" s="180"/>
      <c r="E33" s="189"/>
      <c r="F33" s="180"/>
    </row>
    <row r="34" spans="3:6" ht="12.75">
      <c r="C34" s="188"/>
      <c r="D34" s="180"/>
      <c r="E34" s="189"/>
      <c r="F34" s="180"/>
    </row>
    <row r="35" spans="1:5" ht="12.75" hidden="1">
      <c r="A35" s="15"/>
      <c r="B35" s="5"/>
      <c r="C35" s="167"/>
      <c r="D35" s="43"/>
      <c r="E35" s="189"/>
    </row>
    <row r="36" spans="1:8" ht="13.5" thickBot="1">
      <c r="A36" s="15" t="s">
        <v>19</v>
      </c>
      <c r="B36" s="5"/>
      <c r="C36" s="167">
        <v>0</v>
      </c>
      <c r="D36" s="40">
        <f>SUM(D35:D35)</f>
        <v>0</v>
      </c>
      <c r="E36" s="40">
        <f>SUM(E35:E35)</f>
        <v>0</v>
      </c>
      <c r="F36" s="40">
        <f>SUM(F35:F35)</f>
        <v>0</v>
      </c>
      <c r="G36" s="40">
        <f>SUM(G35:G35)</f>
        <v>0</v>
      </c>
      <c r="H36" s="40">
        <f>SUM(H35:H35)</f>
        <v>0</v>
      </c>
    </row>
    <row r="37" spans="1:8" s="1" customFormat="1" ht="13.5" thickBot="1">
      <c r="A37" s="31" t="s">
        <v>175</v>
      </c>
      <c r="B37" s="204"/>
      <c r="C37" s="191"/>
      <c r="D37" s="176"/>
      <c r="E37" s="180"/>
      <c r="F37" s="62"/>
      <c r="G37" s="40"/>
      <c r="H37" s="40"/>
    </row>
    <row r="38" spans="1:8" s="1" customFormat="1" ht="6.75" customHeight="1">
      <c r="A38" s="29"/>
      <c r="B38" s="182"/>
      <c r="C38" s="188"/>
      <c r="D38" s="40"/>
      <c r="E38" s="59"/>
      <c r="F38" s="62"/>
      <c r="G38" s="40"/>
      <c r="H38" s="177"/>
    </row>
    <row r="39" spans="1:8" ht="12.75">
      <c r="A39" s="29" t="s">
        <v>82</v>
      </c>
      <c r="C39" s="188">
        <f>C10*23.6%</f>
        <v>24295.079</v>
      </c>
      <c r="D39" s="180">
        <f>C39/4</f>
        <v>6073.76975</v>
      </c>
      <c r="E39" s="180">
        <v>6073.76975</v>
      </c>
      <c r="F39" s="180">
        <v>6073.76975</v>
      </c>
      <c r="G39" s="180">
        <v>6073.76975</v>
      </c>
      <c r="H39" s="177">
        <f>SUM(D39:G39)</f>
        <v>24295.079</v>
      </c>
    </row>
    <row r="40" spans="1:8" ht="12.75">
      <c r="A40" s="29" t="s">
        <v>180</v>
      </c>
      <c r="C40" s="188">
        <f>C11*23.6%</f>
        <v>78285.33708000001</v>
      </c>
      <c r="D40" s="180">
        <f>C40/4</f>
        <v>19571.334270000003</v>
      </c>
      <c r="E40" s="180">
        <v>19571.334270000003</v>
      </c>
      <c r="F40" s="180">
        <v>19571.334270000003</v>
      </c>
      <c r="G40" s="180">
        <v>19571.334270000003</v>
      </c>
      <c r="H40" s="177">
        <f>SUM(D40:G40)</f>
        <v>78285.33708000001</v>
      </c>
    </row>
    <row r="41" spans="1:8" ht="12.75">
      <c r="A41" s="29" t="s">
        <v>83</v>
      </c>
      <c r="C41" s="188">
        <f>C12*23.6%</f>
        <v>28041.708800000004</v>
      </c>
      <c r="D41" s="180">
        <f>C41/4</f>
        <v>7010.427200000001</v>
      </c>
      <c r="E41" s="180">
        <v>7010.427200000001</v>
      </c>
      <c r="F41" s="180">
        <v>7010.427200000001</v>
      </c>
      <c r="G41" s="180">
        <v>7010.427200000001</v>
      </c>
      <c r="H41" s="177">
        <f>SUM(D41:G41)</f>
        <v>28041.708800000004</v>
      </c>
    </row>
    <row r="42" spans="3:7" ht="12.75" hidden="1">
      <c r="C42" s="188"/>
      <c r="D42" s="180"/>
      <c r="E42" s="180"/>
      <c r="F42" s="180"/>
      <c r="G42" s="180"/>
    </row>
    <row r="43" spans="3:7" ht="12.75" hidden="1">
      <c r="C43" s="188"/>
      <c r="D43" s="180"/>
      <c r="E43" s="180"/>
      <c r="F43" s="180"/>
      <c r="G43" s="180"/>
    </row>
    <row r="44" spans="3:7" ht="12.75" hidden="1">
      <c r="C44" s="188"/>
      <c r="D44" s="180"/>
      <c r="E44" s="180"/>
      <c r="F44" s="180"/>
      <c r="G44" s="180"/>
    </row>
    <row r="45" spans="3:7" ht="12.75" hidden="1">
      <c r="C45" s="188"/>
      <c r="D45" s="180"/>
      <c r="E45" s="180"/>
      <c r="F45" s="180"/>
      <c r="G45" s="180"/>
    </row>
    <row r="46" spans="3:7" ht="12.75" hidden="1">
      <c r="C46" s="188"/>
      <c r="D46" s="180"/>
      <c r="E46" s="180"/>
      <c r="F46" s="180"/>
      <c r="G46" s="180"/>
    </row>
    <row r="47" spans="3:7" ht="12.75" hidden="1">
      <c r="C47" s="188"/>
      <c r="D47" s="180"/>
      <c r="E47" s="180"/>
      <c r="F47" s="180"/>
      <c r="G47" s="180"/>
    </row>
    <row r="48" spans="3:7" ht="12.75" hidden="1">
      <c r="C48" s="188"/>
      <c r="D48" s="180"/>
      <c r="E48" s="180"/>
      <c r="F48" s="180"/>
      <c r="G48" s="180"/>
    </row>
    <row r="49" spans="3:7" ht="12.75" hidden="1">
      <c r="C49" s="188"/>
      <c r="D49" s="180"/>
      <c r="E49" s="180"/>
      <c r="F49" s="180"/>
      <c r="G49" s="180"/>
    </row>
    <row r="50" spans="3:7" ht="12.75" hidden="1">
      <c r="C50" s="188"/>
      <c r="D50" s="180"/>
      <c r="E50" s="180"/>
      <c r="F50" s="180"/>
      <c r="G50" s="180"/>
    </row>
    <row r="51" spans="3:7" ht="12.75" hidden="1">
      <c r="C51" s="188"/>
      <c r="D51" s="180"/>
      <c r="E51" s="180"/>
      <c r="F51" s="180"/>
      <c r="G51" s="180"/>
    </row>
    <row r="52" spans="3:7" ht="12.75" hidden="1">
      <c r="C52" s="188"/>
      <c r="D52" s="180"/>
      <c r="E52" s="180"/>
      <c r="F52" s="180"/>
      <c r="G52" s="180"/>
    </row>
    <row r="53" spans="3:7" ht="12.75" hidden="1">
      <c r="C53" s="188"/>
      <c r="D53" s="180"/>
      <c r="E53" s="189"/>
      <c r="F53" s="189"/>
      <c r="G53" s="189"/>
    </row>
    <row r="54" spans="3:7" ht="13.5" customHeight="1" hidden="1">
      <c r="C54" s="188"/>
      <c r="D54" s="180"/>
      <c r="E54" s="180"/>
      <c r="F54" s="180"/>
      <c r="G54" s="180"/>
    </row>
    <row r="55" spans="3:7" ht="12.75" hidden="1">
      <c r="C55" s="188"/>
      <c r="D55" s="180"/>
      <c r="E55" s="180"/>
      <c r="F55" s="180"/>
      <c r="G55" s="180"/>
    </row>
    <row r="56" spans="3:6" ht="12.75">
      <c r="C56" s="168"/>
      <c r="D56" s="59"/>
      <c r="E56" s="189"/>
      <c r="F56" s="180"/>
    </row>
    <row r="57" spans="1:9" s="1" customFormat="1" ht="12.75">
      <c r="A57" s="15" t="s">
        <v>19</v>
      </c>
      <c r="B57" s="5"/>
      <c r="C57" s="167">
        <f>SUM(C39:C56)</f>
        <v>130622.12488000002</v>
      </c>
      <c r="D57" s="40">
        <f>SUM(D39:D41)</f>
        <v>32655.531220000004</v>
      </c>
      <c r="E57" s="40">
        <f>SUM(E39:E41)</f>
        <v>32655.531220000004</v>
      </c>
      <c r="F57" s="40">
        <f>SUM(F39:F41)</f>
        <v>32655.531220000004</v>
      </c>
      <c r="G57" s="40">
        <f>SUM(G39:G41)</f>
        <v>32655.531220000004</v>
      </c>
      <c r="H57" s="40">
        <f>SUM(H39:H41)</f>
        <v>130622.12488000002</v>
      </c>
      <c r="I57" s="22"/>
    </row>
    <row r="58" spans="1:8" s="1" customFormat="1" ht="12.75">
      <c r="A58" s="190" t="s">
        <v>3</v>
      </c>
      <c r="B58" s="204"/>
      <c r="C58" s="179"/>
      <c r="D58" s="192"/>
      <c r="E58" s="180"/>
      <c r="F58" s="62"/>
      <c r="G58" s="40"/>
      <c r="H58" s="40"/>
    </row>
    <row r="59" spans="3:5" ht="12.75">
      <c r="C59" s="188"/>
      <c r="D59" s="177"/>
      <c r="E59" s="177"/>
    </row>
    <row r="60" spans="1:8" ht="12.75">
      <c r="A60" s="15" t="s">
        <v>19</v>
      </c>
      <c r="B60" s="5"/>
      <c r="C60" s="167">
        <v>0</v>
      </c>
      <c r="D60" s="40">
        <f>SUM(D58:D59)</f>
        <v>0</v>
      </c>
      <c r="E60" s="40">
        <f>SUM(E58:E59)</f>
        <v>0</v>
      </c>
      <c r="F60" s="40">
        <f>SUM(F58:F59)</f>
        <v>0</v>
      </c>
      <c r="G60" s="40">
        <f>SUM(G58:G59)</f>
        <v>0</v>
      </c>
      <c r="H60" s="40">
        <f>SUM(D60:G60)</f>
        <v>0</v>
      </c>
    </row>
    <row r="61" spans="1:6" ht="13.5" thickBot="1">
      <c r="A61" s="15"/>
      <c r="B61" s="5"/>
      <c r="C61" s="167"/>
      <c r="D61" s="177"/>
      <c r="E61" s="177"/>
      <c r="F61" s="177"/>
    </row>
    <row r="62" spans="1:9" ht="16.5" thickBot="1">
      <c r="A62" s="6" t="s">
        <v>20</v>
      </c>
      <c r="B62" s="202">
        <f>B27</f>
        <v>6</v>
      </c>
      <c r="C62" s="170">
        <f>C57+C32+C27</f>
        <v>684105.7048800001</v>
      </c>
      <c r="D62" s="43">
        <f>D60+D57+D36+D32+D27</f>
        <v>171026.42622000002</v>
      </c>
      <c r="E62" s="43">
        <f>E60+E57+E36+E32+E27</f>
        <v>171026.42622000002</v>
      </c>
      <c r="F62" s="43">
        <f>F60+F57+F36+F32+F27</f>
        <v>171026.42622000002</v>
      </c>
      <c r="G62" s="43">
        <f>G60+G57+G36+G32+G27</f>
        <v>171026.42622000002</v>
      </c>
      <c r="H62" s="43">
        <f>H60+H57+H36+H32+H27</f>
        <v>684105.7048800001</v>
      </c>
      <c r="I62" s="30"/>
    </row>
    <row r="63" spans="1:6" ht="13.5" thickBot="1">
      <c r="A63" s="15"/>
      <c r="B63" s="5"/>
      <c r="C63" s="167"/>
      <c r="D63" s="177"/>
      <c r="E63" s="177"/>
      <c r="F63" s="177"/>
    </row>
    <row r="64" spans="1:6" ht="16.5" thickBot="1">
      <c r="A64" s="6" t="s">
        <v>4</v>
      </c>
      <c r="B64" s="202"/>
      <c r="C64" s="160"/>
      <c r="D64" s="177"/>
      <c r="E64" s="177"/>
      <c r="F64" s="177"/>
    </row>
    <row r="65" spans="1:5" ht="16.5" thickBot="1">
      <c r="A65" s="23"/>
      <c r="B65" s="203"/>
      <c r="C65" s="160"/>
      <c r="D65" s="192"/>
      <c r="E65" s="180"/>
    </row>
    <row r="66" spans="1:5" ht="13.5" thickBot="1">
      <c r="A66" s="31" t="s">
        <v>6</v>
      </c>
      <c r="B66" s="204"/>
      <c r="C66" s="191"/>
      <c r="D66" s="180"/>
      <c r="E66" s="180"/>
    </row>
    <row r="67" spans="1:6" ht="12.75">
      <c r="A67" s="32" t="s">
        <v>35</v>
      </c>
      <c r="B67" s="205"/>
      <c r="C67" s="191"/>
      <c r="D67" s="180"/>
      <c r="F67" s="193"/>
    </row>
    <row r="68" spans="4:8" ht="12.75" hidden="1">
      <c r="D68" s="180"/>
      <c r="E68" s="180"/>
      <c r="H68" s="177">
        <f aca="true" t="shared" si="0" ref="H68:H73">SUM(D68:G68)</f>
        <v>0</v>
      </c>
    </row>
    <row r="69" spans="4:8" ht="12.75" hidden="1">
      <c r="D69" s="180"/>
      <c r="E69" s="180"/>
      <c r="H69" s="177">
        <f t="shared" si="0"/>
        <v>0</v>
      </c>
    </row>
    <row r="70" spans="4:8" ht="12.75" hidden="1">
      <c r="D70" s="180"/>
      <c r="E70" s="180"/>
      <c r="H70" s="177">
        <f t="shared" si="0"/>
        <v>0</v>
      </c>
    </row>
    <row r="71" spans="4:8" ht="12.75" hidden="1">
      <c r="D71" s="180"/>
      <c r="E71" s="180"/>
      <c r="H71" s="177">
        <f t="shared" si="0"/>
        <v>0</v>
      </c>
    </row>
    <row r="72" spans="1:8" ht="12.75" hidden="1">
      <c r="A72" s="15"/>
      <c r="B72" s="5"/>
      <c r="C72" s="21"/>
      <c r="D72" s="192"/>
      <c r="E72" s="180"/>
      <c r="H72" s="177">
        <f t="shared" si="0"/>
        <v>0</v>
      </c>
    </row>
    <row r="73" spans="1:8" ht="12.75" hidden="1">
      <c r="A73" s="15"/>
      <c r="B73" s="5"/>
      <c r="C73" s="21"/>
      <c r="D73" s="65"/>
      <c r="E73" s="180"/>
      <c r="H73" s="177">
        <f t="shared" si="0"/>
        <v>0</v>
      </c>
    </row>
    <row r="74" spans="1:9" ht="13.5" thickBot="1">
      <c r="A74" s="15" t="s">
        <v>19</v>
      </c>
      <c r="B74" s="5"/>
      <c r="C74" s="21">
        <v>0</v>
      </c>
      <c r="D74" s="40">
        <f>SUM(D68:D73)</f>
        <v>0</v>
      </c>
      <c r="E74" s="40">
        <f>SUM(E68:E73)</f>
        <v>0</v>
      </c>
      <c r="F74" s="40">
        <f>SUM(F68:F73)</f>
        <v>0</v>
      </c>
      <c r="G74" s="40">
        <f>SUM(G68:G73)</f>
        <v>0</v>
      </c>
      <c r="H74" s="40">
        <f>SUM(H68:H73)</f>
        <v>0</v>
      </c>
      <c r="I74" s="30"/>
    </row>
    <row r="75" spans="1:8" ht="13.5" thickBot="1">
      <c r="A75" s="31" t="s">
        <v>8</v>
      </c>
      <c r="B75" s="204"/>
      <c r="C75" s="191"/>
      <c r="D75" s="62"/>
      <c r="E75" s="62"/>
      <c r="F75" s="62"/>
      <c r="G75" s="40"/>
      <c r="H75" s="40"/>
    </row>
    <row r="76" spans="1:8" ht="12.75">
      <c r="A76" s="32" t="s">
        <v>35</v>
      </c>
      <c r="B76" s="205"/>
      <c r="C76" s="191"/>
      <c r="D76" s="62"/>
      <c r="E76" s="62"/>
      <c r="F76" s="62"/>
      <c r="G76" s="40"/>
      <c r="H76" s="40"/>
    </row>
    <row r="77" spans="1:8" ht="12.75" hidden="1">
      <c r="A77" s="15"/>
      <c r="B77" s="5"/>
      <c r="C77" s="21"/>
      <c r="D77" s="62"/>
      <c r="E77" s="62"/>
      <c r="F77" s="62"/>
      <c r="G77" s="40"/>
      <c r="H77" s="40">
        <f>SUM(D77:G77)</f>
        <v>0</v>
      </c>
    </row>
    <row r="78" spans="1:8" ht="12.75" hidden="1">
      <c r="A78" s="15"/>
      <c r="B78" s="5"/>
      <c r="C78" s="21"/>
      <c r="D78" s="62"/>
      <c r="E78" s="62"/>
      <c r="F78" s="62"/>
      <c r="G78" s="40"/>
      <c r="H78" s="40">
        <f>SUM(D78:G78)</f>
        <v>0</v>
      </c>
    </row>
    <row r="79" spans="1:9" ht="13.5" thickBot="1">
      <c r="A79" s="15" t="s">
        <v>19</v>
      </c>
      <c r="B79" s="5"/>
      <c r="C79" s="21">
        <v>0</v>
      </c>
      <c r="D79" s="40">
        <f>SUM(D76:D78)</f>
        <v>0</v>
      </c>
      <c r="E79" s="40">
        <f>SUM(E76:E78)</f>
        <v>0</v>
      </c>
      <c r="F79" s="40">
        <f>SUM(F76:F78)</f>
        <v>0</v>
      </c>
      <c r="G79" s="40">
        <f>SUM(G76:G78)</f>
        <v>0</v>
      </c>
      <c r="H79" s="40">
        <f>SUM(H76:H78)</f>
        <v>0</v>
      </c>
      <c r="I79" s="30"/>
    </row>
    <row r="80" spans="1:8" ht="13.5" thickBot="1">
      <c r="A80" s="31" t="s">
        <v>7</v>
      </c>
      <c r="B80" s="204"/>
      <c r="C80" s="191"/>
      <c r="D80" s="62"/>
      <c r="E80" s="62"/>
      <c r="F80" s="62"/>
      <c r="G80" s="40"/>
      <c r="H80" s="40"/>
    </row>
    <row r="81" spans="1:8" ht="12.75">
      <c r="A81" s="32" t="s">
        <v>36</v>
      </c>
      <c r="B81" s="205"/>
      <c r="C81" s="191"/>
      <c r="D81" s="62"/>
      <c r="E81" s="62"/>
      <c r="F81" s="62"/>
      <c r="G81" s="40"/>
      <c r="H81" s="40"/>
    </row>
    <row r="82" spans="1:8" ht="12.75" hidden="1">
      <c r="A82" s="15"/>
      <c r="B82" s="5"/>
      <c r="C82" s="21"/>
      <c r="D82" s="62"/>
      <c r="E82" s="62"/>
      <c r="F82" s="62"/>
      <c r="G82" s="40"/>
      <c r="H82" s="40">
        <f aca="true" t="shared" si="1" ref="H82:H92">SUM(D82:G82)</f>
        <v>0</v>
      </c>
    </row>
    <row r="83" spans="1:8" ht="12.75" hidden="1">
      <c r="A83" s="15"/>
      <c r="B83" s="5"/>
      <c r="C83" s="21"/>
      <c r="D83" s="62"/>
      <c r="E83" s="62"/>
      <c r="F83" s="62"/>
      <c r="G83" s="40"/>
      <c r="H83" s="40">
        <f t="shared" si="1"/>
        <v>0</v>
      </c>
    </row>
    <row r="84" spans="1:8" ht="12.75" hidden="1">
      <c r="A84" s="15"/>
      <c r="B84" s="5"/>
      <c r="C84" s="21"/>
      <c r="D84" s="62"/>
      <c r="E84" s="62"/>
      <c r="F84" s="62"/>
      <c r="G84" s="40"/>
      <c r="H84" s="40">
        <f t="shared" si="1"/>
        <v>0</v>
      </c>
    </row>
    <row r="85" spans="1:8" ht="12.75" hidden="1">
      <c r="A85" s="15"/>
      <c r="B85" s="5"/>
      <c r="C85" s="21"/>
      <c r="D85" s="62"/>
      <c r="E85" s="62"/>
      <c r="F85" s="62"/>
      <c r="G85" s="40"/>
      <c r="H85" s="40">
        <f t="shared" si="1"/>
        <v>0</v>
      </c>
    </row>
    <row r="86" spans="1:8" ht="12.75" hidden="1">
      <c r="A86" s="15"/>
      <c r="B86" s="5"/>
      <c r="C86" s="21"/>
      <c r="D86" s="62"/>
      <c r="E86" s="62"/>
      <c r="F86" s="62"/>
      <c r="G86" s="40"/>
      <c r="H86" s="40">
        <f t="shared" si="1"/>
        <v>0</v>
      </c>
    </row>
    <row r="87" spans="1:8" ht="12.75" hidden="1">
      <c r="A87" s="15"/>
      <c r="B87" s="5"/>
      <c r="C87" s="21"/>
      <c r="D87" s="62"/>
      <c r="E87" s="62"/>
      <c r="F87" s="62"/>
      <c r="G87" s="40"/>
      <c r="H87" s="40">
        <f t="shared" si="1"/>
        <v>0</v>
      </c>
    </row>
    <row r="88" spans="1:8" ht="12.75" hidden="1">
      <c r="A88" s="15"/>
      <c r="B88" s="5"/>
      <c r="C88" s="21"/>
      <c r="D88" s="62"/>
      <c r="E88" s="62"/>
      <c r="F88" s="62"/>
      <c r="G88" s="40"/>
      <c r="H88" s="40">
        <f t="shared" si="1"/>
        <v>0</v>
      </c>
    </row>
    <row r="89" spans="1:8" ht="12.75" hidden="1">
      <c r="A89" s="15"/>
      <c r="B89" s="5"/>
      <c r="C89" s="21"/>
      <c r="D89" s="62"/>
      <c r="E89" s="62"/>
      <c r="F89" s="62"/>
      <c r="G89" s="40"/>
      <c r="H89" s="40">
        <f t="shared" si="1"/>
        <v>0</v>
      </c>
    </row>
    <row r="90" spans="1:8" ht="12.75" hidden="1">
      <c r="A90" s="15"/>
      <c r="B90" s="5"/>
      <c r="C90" s="21"/>
      <c r="D90" s="62"/>
      <c r="E90" s="62"/>
      <c r="F90" s="62"/>
      <c r="G90" s="40"/>
      <c r="H90" s="40">
        <f t="shared" si="1"/>
        <v>0</v>
      </c>
    </row>
    <row r="91" spans="1:8" ht="12.75" hidden="1">
      <c r="A91" s="15"/>
      <c r="B91" s="5"/>
      <c r="C91" s="21"/>
      <c r="D91" s="62"/>
      <c r="E91" s="62"/>
      <c r="F91" s="62"/>
      <c r="G91" s="40"/>
      <c r="H91" s="40">
        <f t="shared" si="1"/>
        <v>0</v>
      </c>
    </row>
    <row r="92" spans="1:8" ht="12.75" hidden="1">
      <c r="A92" s="15"/>
      <c r="B92" s="5"/>
      <c r="C92" s="21"/>
      <c r="D92" s="62"/>
      <c r="E92" s="62"/>
      <c r="F92" s="62"/>
      <c r="G92" s="40"/>
      <c r="H92" s="40">
        <f t="shared" si="1"/>
        <v>0</v>
      </c>
    </row>
    <row r="93" spans="1:8" ht="13.5" thickBot="1">
      <c r="A93" s="15" t="s">
        <v>19</v>
      </c>
      <c r="B93" s="5"/>
      <c r="C93" s="21">
        <v>0</v>
      </c>
      <c r="D93" s="40">
        <f>SUM(D81:D92)</f>
        <v>0</v>
      </c>
      <c r="E93" s="40">
        <f>SUM(E81:E92)</f>
        <v>0</v>
      </c>
      <c r="F93" s="40">
        <f>SUM(F81:F92)</f>
        <v>0</v>
      </c>
      <c r="G93" s="40">
        <f>SUM(G81:G92)</f>
        <v>0</v>
      </c>
      <c r="H93" s="40">
        <f>SUM(H81:H92)</f>
        <v>0</v>
      </c>
    </row>
    <row r="94" spans="1:8" ht="13.5" thickBot="1">
      <c r="A94" s="31" t="s">
        <v>9</v>
      </c>
      <c r="B94" s="204"/>
      <c r="C94" s="191"/>
      <c r="D94" s="62"/>
      <c r="E94" s="62"/>
      <c r="F94" s="62"/>
      <c r="G94" s="40"/>
      <c r="H94" s="40"/>
    </row>
    <row r="95" spans="1:8" ht="12.75">
      <c r="A95" s="32" t="s">
        <v>35</v>
      </c>
      <c r="B95" s="205"/>
      <c r="C95" s="191"/>
      <c r="D95" s="67"/>
      <c r="E95" s="62"/>
      <c r="F95" s="62"/>
      <c r="G95" s="40"/>
      <c r="H95" s="40"/>
    </row>
    <row r="96" spans="1:8" ht="12.75" hidden="1">
      <c r="A96" s="32"/>
      <c r="B96" s="205"/>
      <c r="C96" s="191"/>
      <c r="D96" s="67"/>
      <c r="E96" s="62"/>
      <c r="F96" s="62"/>
      <c r="G96" s="40"/>
      <c r="H96" s="40">
        <f aca="true" t="shared" si="2" ref="H96:H104">SUM(D96:G96)</f>
        <v>0</v>
      </c>
    </row>
    <row r="97" spans="1:8" ht="12.75" hidden="1">
      <c r="A97" s="32"/>
      <c r="B97" s="205"/>
      <c r="C97" s="191"/>
      <c r="D97" s="67"/>
      <c r="E97" s="62"/>
      <c r="F97" s="62"/>
      <c r="G97" s="40"/>
      <c r="H97" s="40">
        <f t="shared" si="2"/>
        <v>0</v>
      </c>
    </row>
    <row r="98" spans="1:8" ht="12.75" hidden="1">
      <c r="A98" s="32"/>
      <c r="B98" s="205"/>
      <c r="C98" s="191"/>
      <c r="D98" s="67"/>
      <c r="E98" s="62"/>
      <c r="F98" s="62"/>
      <c r="G98" s="40"/>
      <c r="H98" s="40">
        <f t="shared" si="2"/>
        <v>0</v>
      </c>
    </row>
    <row r="99" spans="1:8" ht="12.75" hidden="1">
      <c r="A99" s="32"/>
      <c r="B99" s="205"/>
      <c r="C99" s="191"/>
      <c r="D99" s="67"/>
      <c r="E99" s="62"/>
      <c r="F99" s="62"/>
      <c r="G99" s="40"/>
      <c r="H99" s="40">
        <f t="shared" si="2"/>
        <v>0</v>
      </c>
    </row>
    <row r="100" spans="1:8" ht="12.75" hidden="1">
      <c r="A100" s="32"/>
      <c r="B100" s="205"/>
      <c r="C100" s="191"/>
      <c r="D100" s="67"/>
      <c r="E100" s="62"/>
      <c r="F100" s="62"/>
      <c r="G100" s="40"/>
      <c r="H100" s="40">
        <f t="shared" si="2"/>
        <v>0</v>
      </c>
    </row>
    <row r="101" spans="1:8" ht="12.75" hidden="1">
      <c r="A101" s="32"/>
      <c r="B101" s="205"/>
      <c r="C101" s="191"/>
      <c r="D101" s="67"/>
      <c r="E101" s="62"/>
      <c r="F101" s="62"/>
      <c r="G101" s="40"/>
      <c r="H101" s="40">
        <f t="shared" si="2"/>
        <v>0</v>
      </c>
    </row>
    <row r="102" spans="1:8" ht="12.75" hidden="1">
      <c r="A102" s="32"/>
      <c r="B102" s="205"/>
      <c r="C102" s="191"/>
      <c r="D102" s="67"/>
      <c r="E102" s="62"/>
      <c r="F102" s="62"/>
      <c r="G102" s="40"/>
      <c r="H102" s="40">
        <f t="shared" si="2"/>
        <v>0</v>
      </c>
    </row>
    <row r="103" spans="1:8" ht="12.75" hidden="1">
      <c r="A103" s="15"/>
      <c r="B103" s="5"/>
      <c r="C103" s="21"/>
      <c r="D103" s="67"/>
      <c r="E103" s="62"/>
      <c r="F103" s="62"/>
      <c r="G103" s="40"/>
      <c r="H103" s="40">
        <f t="shared" si="2"/>
        <v>0</v>
      </c>
    </row>
    <row r="104" spans="4:8" ht="12.75" hidden="1">
      <c r="D104" s="62"/>
      <c r="E104" s="62"/>
      <c r="F104" s="62"/>
      <c r="G104" s="40"/>
      <c r="H104" s="40">
        <f t="shared" si="2"/>
        <v>0</v>
      </c>
    </row>
    <row r="105" spans="1:9" ht="13.5" thickBot="1">
      <c r="A105" s="15" t="s">
        <v>19</v>
      </c>
      <c r="B105" s="5"/>
      <c r="C105" s="21">
        <v>0</v>
      </c>
      <c r="D105" s="40">
        <f>SUM(D96:D104)</f>
        <v>0</v>
      </c>
      <c r="E105" s="40">
        <f>SUM(E96:E104)</f>
        <v>0</v>
      </c>
      <c r="F105" s="40">
        <f>SUM(F96:F104)</f>
        <v>0</v>
      </c>
      <c r="G105" s="40">
        <f>SUM(G96:G104)</f>
        <v>0</v>
      </c>
      <c r="H105" s="40">
        <f>SUM(H96:H104)</f>
        <v>0</v>
      </c>
      <c r="I105" s="30"/>
    </row>
    <row r="106" spans="1:8" ht="13.5" thickBot="1">
      <c r="A106" s="31" t="s">
        <v>10</v>
      </c>
      <c r="B106" s="204"/>
      <c r="C106" s="191"/>
      <c r="D106" s="62"/>
      <c r="E106" s="62"/>
      <c r="F106" s="62"/>
      <c r="G106" s="40"/>
      <c r="H106" s="40"/>
    </row>
    <row r="107" spans="1:8" ht="12.75">
      <c r="A107" s="32" t="s">
        <v>36</v>
      </c>
      <c r="B107" s="205"/>
      <c r="C107" s="191"/>
      <c r="D107" s="67"/>
      <c r="E107" s="133"/>
      <c r="F107" s="62"/>
      <c r="G107" s="40"/>
      <c r="H107" s="40"/>
    </row>
    <row r="108" spans="1:8" ht="12.75" hidden="1">
      <c r="A108" s="32"/>
      <c r="B108" s="205"/>
      <c r="C108" s="191"/>
      <c r="D108" s="67"/>
      <c r="E108" s="133"/>
      <c r="F108" s="62"/>
      <c r="G108" s="40"/>
      <c r="H108" s="40">
        <f aca="true" t="shared" si="3" ref="H108:H139">SUM(D108:G108)</f>
        <v>0</v>
      </c>
    </row>
    <row r="109" spans="1:8" ht="12.75" hidden="1">
      <c r="A109" s="32"/>
      <c r="B109" s="205"/>
      <c r="C109" s="191"/>
      <c r="D109" s="67"/>
      <c r="E109" s="133"/>
      <c r="F109" s="62"/>
      <c r="G109" s="40"/>
      <c r="H109" s="40">
        <f t="shared" si="3"/>
        <v>0</v>
      </c>
    </row>
    <row r="110" spans="1:8" ht="12.75" hidden="1">
      <c r="A110" s="32"/>
      <c r="B110" s="205"/>
      <c r="C110" s="191"/>
      <c r="D110" s="67"/>
      <c r="E110" s="133"/>
      <c r="F110" s="62"/>
      <c r="G110" s="40"/>
      <c r="H110" s="40">
        <f t="shared" si="3"/>
        <v>0</v>
      </c>
    </row>
    <row r="111" spans="1:8" ht="12.75" hidden="1">
      <c r="A111" s="32"/>
      <c r="B111" s="205"/>
      <c r="C111" s="191"/>
      <c r="D111" s="67"/>
      <c r="E111" s="133"/>
      <c r="F111" s="62"/>
      <c r="G111" s="40"/>
      <c r="H111" s="40">
        <f t="shared" si="3"/>
        <v>0</v>
      </c>
    </row>
    <row r="112" spans="1:8" ht="12.75" hidden="1">
      <c r="A112" s="32"/>
      <c r="B112" s="205"/>
      <c r="C112" s="191"/>
      <c r="D112" s="67"/>
      <c r="E112" s="133"/>
      <c r="F112" s="62"/>
      <c r="G112" s="40"/>
      <c r="H112" s="40">
        <f t="shared" si="3"/>
        <v>0</v>
      </c>
    </row>
    <row r="113" spans="1:8" ht="12.75" hidden="1">
      <c r="A113" s="32"/>
      <c r="B113" s="205"/>
      <c r="C113" s="191"/>
      <c r="D113" s="67"/>
      <c r="E113" s="133"/>
      <c r="F113" s="62"/>
      <c r="G113" s="40"/>
      <c r="H113" s="40">
        <f t="shared" si="3"/>
        <v>0</v>
      </c>
    </row>
    <row r="114" spans="1:8" ht="12.75" hidden="1">
      <c r="A114" s="32"/>
      <c r="B114" s="205"/>
      <c r="C114" s="191"/>
      <c r="D114" s="67"/>
      <c r="E114" s="133"/>
      <c r="F114" s="62"/>
      <c r="G114" s="40"/>
      <c r="H114" s="40">
        <f t="shared" si="3"/>
        <v>0</v>
      </c>
    </row>
    <row r="115" spans="1:8" ht="12.75" hidden="1">
      <c r="A115" s="32"/>
      <c r="B115" s="205"/>
      <c r="C115" s="191"/>
      <c r="D115" s="67"/>
      <c r="E115" s="133"/>
      <c r="F115" s="62"/>
      <c r="G115" s="40"/>
      <c r="H115" s="40">
        <f t="shared" si="3"/>
        <v>0</v>
      </c>
    </row>
    <row r="116" spans="1:8" ht="12.75" hidden="1">
      <c r="A116" s="32"/>
      <c r="B116" s="205"/>
      <c r="C116" s="191"/>
      <c r="D116" s="67"/>
      <c r="E116" s="133"/>
      <c r="F116" s="62"/>
      <c r="G116" s="40"/>
      <c r="H116" s="40">
        <f t="shared" si="3"/>
        <v>0</v>
      </c>
    </row>
    <row r="117" spans="1:8" ht="12.75" hidden="1">
      <c r="A117" s="32"/>
      <c r="B117" s="205"/>
      <c r="C117" s="191"/>
      <c r="D117" s="67"/>
      <c r="E117" s="133"/>
      <c r="F117" s="62"/>
      <c r="G117" s="40"/>
      <c r="H117" s="40">
        <f t="shared" si="3"/>
        <v>0</v>
      </c>
    </row>
    <row r="118" spans="1:8" ht="12.75" hidden="1">
      <c r="A118" s="32"/>
      <c r="B118" s="205"/>
      <c r="C118" s="191"/>
      <c r="D118" s="67"/>
      <c r="E118" s="133"/>
      <c r="F118" s="62"/>
      <c r="G118" s="40"/>
      <c r="H118" s="40">
        <f t="shared" si="3"/>
        <v>0</v>
      </c>
    </row>
    <row r="119" spans="1:8" ht="12.75" hidden="1">
      <c r="A119" s="32"/>
      <c r="B119" s="205"/>
      <c r="C119" s="191"/>
      <c r="D119" s="67"/>
      <c r="E119" s="133"/>
      <c r="F119" s="62"/>
      <c r="G119" s="40"/>
      <c r="H119" s="40">
        <f t="shared" si="3"/>
        <v>0</v>
      </c>
    </row>
    <row r="120" spans="1:8" ht="12.75" hidden="1">
      <c r="A120" s="32"/>
      <c r="B120" s="205"/>
      <c r="C120" s="191"/>
      <c r="D120" s="67"/>
      <c r="E120" s="133"/>
      <c r="F120" s="62"/>
      <c r="G120" s="40"/>
      <c r="H120" s="40">
        <f t="shared" si="3"/>
        <v>0</v>
      </c>
    </row>
    <row r="121" spans="1:8" ht="12.75" hidden="1">
      <c r="A121" s="32"/>
      <c r="B121" s="205"/>
      <c r="C121" s="191"/>
      <c r="D121" s="67"/>
      <c r="E121" s="133"/>
      <c r="F121" s="62"/>
      <c r="G121" s="40"/>
      <c r="H121" s="40">
        <f t="shared" si="3"/>
        <v>0</v>
      </c>
    </row>
    <row r="122" spans="1:8" ht="12.75" hidden="1">
      <c r="A122" s="32"/>
      <c r="B122" s="205"/>
      <c r="C122" s="191"/>
      <c r="D122" s="67"/>
      <c r="E122" s="133"/>
      <c r="F122" s="62"/>
      <c r="G122" s="40"/>
      <c r="H122" s="40">
        <f t="shared" si="3"/>
        <v>0</v>
      </c>
    </row>
    <row r="123" spans="1:8" ht="12.75" hidden="1">
      <c r="A123" s="32"/>
      <c r="B123" s="205"/>
      <c r="C123" s="191"/>
      <c r="D123" s="67"/>
      <c r="E123" s="133"/>
      <c r="F123" s="62"/>
      <c r="G123" s="40"/>
      <c r="H123" s="40">
        <f t="shared" si="3"/>
        <v>0</v>
      </c>
    </row>
    <row r="124" spans="1:8" ht="12.75" hidden="1">
      <c r="A124" s="32"/>
      <c r="B124" s="205"/>
      <c r="C124" s="191"/>
      <c r="D124" s="67"/>
      <c r="E124" s="133"/>
      <c r="F124" s="62"/>
      <c r="G124" s="40"/>
      <c r="H124" s="40">
        <f t="shared" si="3"/>
        <v>0</v>
      </c>
    </row>
    <row r="125" spans="1:8" ht="12.75" hidden="1">
      <c r="A125" s="32"/>
      <c r="B125" s="205"/>
      <c r="C125" s="191"/>
      <c r="D125" s="67"/>
      <c r="E125" s="133"/>
      <c r="F125" s="62"/>
      <c r="G125" s="40"/>
      <c r="H125" s="40">
        <f t="shared" si="3"/>
        <v>0</v>
      </c>
    </row>
    <row r="126" spans="1:8" ht="12.75" hidden="1">
      <c r="A126" s="32"/>
      <c r="B126" s="205"/>
      <c r="C126" s="191"/>
      <c r="D126" s="67"/>
      <c r="E126" s="133"/>
      <c r="F126" s="62"/>
      <c r="G126" s="40"/>
      <c r="H126" s="40">
        <f t="shared" si="3"/>
        <v>0</v>
      </c>
    </row>
    <row r="127" spans="1:8" ht="12.75" hidden="1">
      <c r="A127" s="32"/>
      <c r="B127" s="205"/>
      <c r="C127" s="191"/>
      <c r="D127" s="67"/>
      <c r="E127" s="133"/>
      <c r="F127" s="62"/>
      <c r="G127" s="40"/>
      <c r="H127" s="40">
        <f t="shared" si="3"/>
        <v>0</v>
      </c>
    </row>
    <row r="128" spans="1:8" ht="12.75" hidden="1">
      <c r="A128" s="32"/>
      <c r="B128" s="205"/>
      <c r="C128" s="191"/>
      <c r="D128" s="67"/>
      <c r="E128" s="133"/>
      <c r="F128" s="62"/>
      <c r="G128" s="40"/>
      <c r="H128" s="40">
        <f t="shared" si="3"/>
        <v>0</v>
      </c>
    </row>
    <row r="129" spans="1:8" ht="12.75" hidden="1">
      <c r="A129" s="32"/>
      <c r="B129" s="205"/>
      <c r="C129" s="191"/>
      <c r="D129" s="67"/>
      <c r="E129" s="133"/>
      <c r="F129" s="62"/>
      <c r="G129" s="40"/>
      <c r="H129" s="40">
        <f t="shared" si="3"/>
        <v>0</v>
      </c>
    </row>
    <row r="130" spans="1:8" ht="12.75" hidden="1">
      <c r="A130" s="32"/>
      <c r="B130" s="205"/>
      <c r="C130" s="191"/>
      <c r="D130" s="67"/>
      <c r="E130" s="133"/>
      <c r="F130" s="62"/>
      <c r="G130" s="40"/>
      <c r="H130" s="40">
        <f t="shared" si="3"/>
        <v>0</v>
      </c>
    </row>
    <row r="131" spans="1:8" ht="12.75" hidden="1">
      <c r="A131" s="32"/>
      <c r="B131" s="205"/>
      <c r="C131" s="191"/>
      <c r="D131" s="67"/>
      <c r="E131" s="133"/>
      <c r="F131" s="62"/>
      <c r="G131" s="40"/>
      <c r="H131" s="40">
        <f t="shared" si="3"/>
        <v>0</v>
      </c>
    </row>
    <row r="132" spans="1:8" ht="12.75" hidden="1">
      <c r="A132" s="32"/>
      <c r="B132" s="205"/>
      <c r="C132" s="191"/>
      <c r="D132" s="67"/>
      <c r="E132" s="133"/>
      <c r="F132" s="62"/>
      <c r="G132" s="40"/>
      <c r="H132" s="40">
        <f t="shared" si="3"/>
        <v>0</v>
      </c>
    </row>
    <row r="133" spans="1:8" ht="12.75" hidden="1">
      <c r="A133" s="32"/>
      <c r="B133" s="205"/>
      <c r="C133" s="191"/>
      <c r="D133" s="67"/>
      <c r="E133" s="133"/>
      <c r="F133" s="62"/>
      <c r="G133" s="40"/>
      <c r="H133" s="40">
        <f t="shared" si="3"/>
        <v>0</v>
      </c>
    </row>
    <row r="134" spans="1:8" ht="12.75" hidden="1">
      <c r="A134" s="32"/>
      <c r="B134" s="205"/>
      <c r="C134" s="191"/>
      <c r="D134" s="67"/>
      <c r="E134" s="133"/>
      <c r="F134" s="62"/>
      <c r="G134" s="40"/>
      <c r="H134" s="40">
        <f t="shared" si="3"/>
        <v>0</v>
      </c>
    </row>
    <row r="135" spans="1:8" ht="12.75" hidden="1">
      <c r="A135" s="32"/>
      <c r="B135" s="205"/>
      <c r="C135" s="191"/>
      <c r="D135" s="67"/>
      <c r="E135" s="133"/>
      <c r="F135" s="62"/>
      <c r="G135" s="40"/>
      <c r="H135" s="40">
        <f t="shared" si="3"/>
        <v>0</v>
      </c>
    </row>
    <row r="136" spans="1:8" ht="12.75" hidden="1">
      <c r="A136" s="32"/>
      <c r="B136" s="205"/>
      <c r="C136" s="191"/>
      <c r="D136" s="67"/>
      <c r="E136" s="133"/>
      <c r="F136" s="62"/>
      <c r="G136" s="40"/>
      <c r="H136" s="40">
        <f t="shared" si="3"/>
        <v>0</v>
      </c>
    </row>
    <row r="137" spans="1:8" ht="12.75" hidden="1">
      <c r="A137" s="32"/>
      <c r="B137" s="205"/>
      <c r="C137" s="191"/>
      <c r="D137" s="67"/>
      <c r="E137" s="133"/>
      <c r="F137" s="62"/>
      <c r="G137" s="40"/>
      <c r="H137" s="40">
        <f t="shared" si="3"/>
        <v>0</v>
      </c>
    </row>
    <row r="138" spans="1:8" ht="12.75" hidden="1">
      <c r="A138" s="15"/>
      <c r="B138" s="5"/>
      <c r="C138" s="21"/>
      <c r="D138" s="67"/>
      <c r="E138" s="133"/>
      <c r="F138" s="62"/>
      <c r="G138" s="40"/>
      <c r="H138" s="40">
        <f t="shared" si="3"/>
        <v>0</v>
      </c>
    </row>
    <row r="139" spans="1:8" ht="12.75" hidden="1">
      <c r="A139" s="15" t="s">
        <v>13</v>
      </c>
      <c r="B139" s="5"/>
      <c r="C139" s="21"/>
      <c r="D139" s="65"/>
      <c r="E139" s="133"/>
      <c r="F139" s="62"/>
      <c r="G139" s="40"/>
      <c r="H139" s="40">
        <f t="shared" si="3"/>
        <v>0</v>
      </c>
    </row>
    <row r="140" spans="1:9" ht="12.75">
      <c r="A140" s="15" t="s">
        <v>19</v>
      </c>
      <c r="B140" s="5"/>
      <c r="C140" s="21">
        <v>0</v>
      </c>
      <c r="D140" s="40">
        <f>SUM(D108:D139)</f>
        <v>0</v>
      </c>
      <c r="E140" s="40">
        <f>SUM(E108:E139)</f>
        <v>0</v>
      </c>
      <c r="F140" s="40">
        <f>SUM(F108:F139)</f>
        <v>0</v>
      </c>
      <c r="G140" s="40">
        <f>SUM(G108:G139)</f>
        <v>0</v>
      </c>
      <c r="H140" s="40">
        <f>SUM(H108:H139)</f>
        <v>0</v>
      </c>
      <c r="I140" s="30"/>
    </row>
    <row r="141" spans="1:8" ht="12.75">
      <c r="A141" s="190" t="s">
        <v>11</v>
      </c>
      <c r="B141" s="204"/>
      <c r="C141" s="179"/>
      <c r="D141" s="65"/>
      <c r="E141" s="133"/>
      <c r="F141" s="62"/>
      <c r="G141" s="40"/>
      <c r="H141" s="40"/>
    </row>
    <row r="142" spans="1:8" ht="12.75">
      <c r="A142" s="32" t="s">
        <v>36</v>
      </c>
      <c r="B142" s="205"/>
      <c r="C142" s="191"/>
      <c r="D142" s="67"/>
      <c r="E142" s="62"/>
      <c r="F142" s="62"/>
      <c r="G142" s="40"/>
      <c r="H142" s="40"/>
    </row>
    <row r="143" spans="1:8" ht="12.75" hidden="1">
      <c r="A143" s="15"/>
      <c r="B143" s="5"/>
      <c r="C143" s="21"/>
      <c r="D143" s="67"/>
      <c r="E143" s="62"/>
      <c r="F143" s="62"/>
      <c r="G143" s="40"/>
      <c r="H143" s="40">
        <f>SUM(D143:G143)</f>
        <v>0</v>
      </c>
    </row>
    <row r="144" spans="1:8" ht="12.75" hidden="1">
      <c r="A144" s="15"/>
      <c r="B144" s="5"/>
      <c r="C144" s="21"/>
      <c r="D144" s="67"/>
      <c r="E144" s="62"/>
      <c r="F144" s="62"/>
      <c r="G144" s="40"/>
      <c r="H144" s="40">
        <f>SUM(D144:G144)</f>
        <v>0</v>
      </c>
    </row>
    <row r="145" spans="1:8" ht="12.75" hidden="1">
      <c r="A145" s="15"/>
      <c r="B145" s="5"/>
      <c r="C145" s="21"/>
      <c r="D145" s="67"/>
      <c r="E145" s="62"/>
      <c r="F145" s="62"/>
      <c r="G145" s="40"/>
      <c r="H145" s="40">
        <f>SUM(D145:G145)</f>
        <v>0</v>
      </c>
    </row>
    <row r="146" spans="1:8" ht="12.75" hidden="1">
      <c r="A146" s="15"/>
      <c r="B146" s="5"/>
      <c r="C146" s="21"/>
      <c r="D146" s="67"/>
      <c r="E146" s="62"/>
      <c r="F146" s="62"/>
      <c r="G146" s="40"/>
      <c r="H146" s="40">
        <f>SUM(D146:G146)</f>
        <v>0</v>
      </c>
    </row>
    <row r="147" spans="1:8" ht="12.75" hidden="1">
      <c r="A147" s="15"/>
      <c r="B147" s="5"/>
      <c r="C147" s="21"/>
      <c r="D147" s="67"/>
      <c r="E147" s="62"/>
      <c r="F147" s="62"/>
      <c r="G147" s="40"/>
      <c r="H147" s="40">
        <f>SUM(D147:G147)</f>
        <v>0</v>
      </c>
    </row>
    <row r="148" spans="1:9" ht="12.75">
      <c r="A148" s="15" t="s">
        <v>19</v>
      </c>
      <c r="B148" s="5"/>
      <c r="C148" s="21">
        <v>0</v>
      </c>
      <c r="D148" s="40">
        <f>SUM(D143:D147)</f>
        <v>0</v>
      </c>
      <c r="E148" s="40">
        <f>SUM(E143:E147)</f>
        <v>0</v>
      </c>
      <c r="F148" s="40">
        <f>SUM(F143:F147)</f>
        <v>0</v>
      </c>
      <c r="G148" s="40">
        <f>SUM(G143:G147)</f>
        <v>0</v>
      </c>
      <c r="H148" s="40">
        <f>SUM(H143:H147)</f>
        <v>0</v>
      </c>
      <c r="I148" s="30"/>
    </row>
    <row r="149" spans="1:8" ht="12.75">
      <c r="A149" s="194" t="s">
        <v>12</v>
      </c>
      <c r="B149" s="204"/>
      <c r="C149" s="191"/>
      <c r="D149" s="59"/>
      <c r="E149" s="59"/>
      <c r="F149" s="62"/>
      <c r="G149" s="40"/>
      <c r="H149" s="40"/>
    </row>
    <row r="150" spans="1:8" ht="12.75">
      <c r="A150" s="32" t="s">
        <v>36</v>
      </c>
      <c r="B150" s="205"/>
      <c r="C150" s="191"/>
      <c r="D150" s="59"/>
      <c r="E150" s="133"/>
      <c r="F150" s="59"/>
      <c r="G150" s="40"/>
      <c r="H150" s="40"/>
    </row>
    <row r="151" spans="2:8" s="135" customFormat="1" ht="12.75" hidden="1">
      <c r="B151" s="187"/>
      <c r="C151" s="188"/>
      <c r="D151" s="171"/>
      <c r="E151" s="60"/>
      <c r="F151" s="171"/>
      <c r="G151" s="45"/>
      <c r="H151" s="45">
        <f aca="true" t="shared" si="4" ref="H151:H163">SUM(D151:G151)</f>
        <v>0</v>
      </c>
    </row>
    <row r="152" spans="2:8" s="135" customFormat="1" ht="12.75" hidden="1">
      <c r="B152" s="187"/>
      <c r="C152" s="188"/>
      <c r="D152" s="171"/>
      <c r="E152" s="60"/>
      <c r="F152" s="171"/>
      <c r="G152" s="45"/>
      <c r="H152" s="45">
        <f t="shared" si="4"/>
        <v>0</v>
      </c>
    </row>
    <row r="153" spans="2:8" s="135" customFormat="1" ht="12.75" hidden="1">
      <c r="B153" s="187"/>
      <c r="C153" s="188"/>
      <c r="D153" s="171"/>
      <c r="E153" s="60"/>
      <c r="F153" s="171"/>
      <c r="G153" s="45"/>
      <c r="H153" s="45">
        <f t="shared" si="4"/>
        <v>0</v>
      </c>
    </row>
    <row r="154" spans="2:8" s="135" customFormat="1" ht="12.75" hidden="1">
      <c r="B154" s="187"/>
      <c r="C154" s="188"/>
      <c r="D154" s="171"/>
      <c r="E154" s="60"/>
      <c r="F154" s="171"/>
      <c r="G154" s="45"/>
      <c r="H154" s="45">
        <f t="shared" si="4"/>
        <v>0</v>
      </c>
    </row>
    <row r="155" spans="2:8" s="135" customFormat="1" ht="12.75" hidden="1">
      <c r="B155" s="187"/>
      <c r="C155" s="188"/>
      <c r="D155" s="171"/>
      <c r="E155" s="60"/>
      <c r="F155" s="171"/>
      <c r="G155" s="45"/>
      <c r="H155" s="45">
        <f t="shared" si="4"/>
        <v>0</v>
      </c>
    </row>
    <row r="156" spans="2:8" s="135" customFormat="1" ht="12.75" hidden="1">
      <c r="B156" s="187"/>
      <c r="C156" s="188"/>
      <c r="D156" s="171"/>
      <c r="E156" s="60"/>
      <c r="F156" s="171"/>
      <c r="G156" s="45"/>
      <c r="H156" s="45">
        <f t="shared" si="4"/>
        <v>0</v>
      </c>
    </row>
    <row r="157" spans="2:8" s="135" customFormat="1" ht="12.75" hidden="1">
      <c r="B157" s="187"/>
      <c r="C157" s="188"/>
      <c r="D157" s="171"/>
      <c r="E157" s="60"/>
      <c r="F157" s="171"/>
      <c r="G157" s="45"/>
      <c r="H157" s="45">
        <f t="shared" si="4"/>
        <v>0</v>
      </c>
    </row>
    <row r="158" spans="2:8" s="135" customFormat="1" ht="12.75" hidden="1">
      <c r="B158" s="187"/>
      <c r="C158" s="188"/>
      <c r="D158" s="171"/>
      <c r="E158" s="60"/>
      <c r="F158" s="171"/>
      <c r="G158" s="45"/>
      <c r="H158" s="45">
        <f t="shared" si="4"/>
        <v>0</v>
      </c>
    </row>
    <row r="159" spans="2:8" s="135" customFormat="1" ht="12.75" hidden="1">
      <c r="B159" s="187"/>
      <c r="C159" s="188"/>
      <c r="D159" s="171"/>
      <c r="E159" s="60"/>
      <c r="F159" s="171"/>
      <c r="G159" s="45"/>
      <c r="H159" s="45">
        <f t="shared" si="4"/>
        <v>0</v>
      </c>
    </row>
    <row r="160" spans="2:8" s="135" customFormat="1" ht="12.75" hidden="1">
      <c r="B160" s="187"/>
      <c r="C160" s="188"/>
      <c r="D160" s="171"/>
      <c r="E160" s="60"/>
      <c r="F160" s="171"/>
      <c r="G160" s="45"/>
      <c r="H160" s="45">
        <f t="shared" si="4"/>
        <v>0</v>
      </c>
    </row>
    <row r="161" spans="1:8" s="135" customFormat="1" ht="12.75" hidden="1">
      <c r="A161" s="16"/>
      <c r="B161" s="206"/>
      <c r="C161" s="167"/>
      <c r="D161" s="43"/>
      <c r="E161" s="60"/>
      <c r="F161" s="172"/>
      <c r="G161" s="45"/>
      <c r="H161" s="45">
        <f t="shared" si="4"/>
        <v>0</v>
      </c>
    </row>
    <row r="162" spans="1:8" s="135" customFormat="1" ht="12.75" hidden="1">
      <c r="A162" s="16"/>
      <c r="B162" s="206"/>
      <c r="C162" s="167"/>
      <c r="D162" s="43"/>
      <c r="E162" s="60"/>
      <c r="F162" s="172"/>
      <c r="G162" s="45"/>
      <c r="H162" s="45">
        <f t="shared" si="4"/>
        <v>0</v>
      </c>
    </row>
    <row r="163" spans="1:8" s="135" customFormat="1" ht="12.75" hidden="1">
      <c r="A163" s="16"/>
      <c r="B163" s="206"/>
      <c r="C163" s="167"/>
      <c r="D163" s="43"/>
      <c r="E163" s="60"/>
      <c r="F163" s="172"/>
      <c r="G163" s="45"/>
      <c r="H163" s="45">
        <f t="shared" si="4"/>
        <v>0</v>
      </c>
    </row>
    <row r="164" spans="1:9" s="1" customFormat="1" ht="12.75">
      <c r="A164" s="15" t="s">
        <v>19</v>
      </c>
      <c r="B164" s="5"/>
      <c r="C164" s="21">
        <v>0</v>
      </c>
      <c r="D164" s="40">
        <f>SUM(D151:D163)</f>
        <v>0</v>
      </c>
      <c r="E164" s="40">
        <f>SUM(E151:E163)</f>
        <v>0</v>
      </c>
      <c r="F164" s="40">
        <f>SUM(F151:F163)</f>
        <v>0</v>
      </c>
      <c r="G164" s="40">
        <f>SUM(G151:G163)</f>
        <v>0</v>
      </c>
      <c r="H164" s="40">
        <f>SUM(H151:H163)</f>
        <v>0</v>
      </c>
      <c r="I164" s="22"/>
    </row>
    <row r="165" spans="1:9" s="1" customFormat="1" ht="13.5" thickBot="1">
      <c r="A165" s="15"/>
      <c r="B165" s="5"/>
      <c r="C165" s="21"/>
      <c r="D165" s="40"/>
      <c r="E165" s="40"/>
      <c r="F165" s="40"/>
      <c r="G165" s="40"/>
      <c r="H165" s="40"/>
      <c r="I165" s="22"/>
    </row>
    <row r="166" spans="1:9" ht="16.5" thickBot="1">
      <c r="A166" s="6" t="s">
        <v>21</v>
      </c>
      <c r="B166" s="202"/>
      <c r="C166" s="173">
        <v>0</v>
      </c>
      <c r="D166" s="43">
        <f>D164+D148+D140+D105+D93+D79+D74</f>
        <v>0</v>
      </c>
      <c r="E166" s="43">
        <f>E164+E148+E140+E105+E93+E79+E74</f>
        <v>0</v>
      </c>
      <c r="F166" s="43">
        <f>F164+F148+F140+F105+F93+F79+F74</f>
        <v>0</v>
      </c>
      <c r="G166" s="43">
        <f>G164+G148+G140+G105+G93+G79+G74</f>
        <v>0</v>
      </c>
      <c r="H166" s="43">
        <f>H164+H148+H140+H105+H93+H79+H74</f>
        <v>0</v>
      </c>
      <c r="I166" s="30"/>
    </row>
    <row r="167" spans="1:9" s="1" customFormat="1" ht="12.75">
      <c r="A167" s="15"/>
      <c r="B167" s="5"/>
      <c r="C167" s="21"/>
      <c r="D167" s="40"/>
      <c r="E167" s="40"/>
      <c r="F167" s="40"/>
      <c r="G167" s="40"/>
      <c r="H167" s="40"/>
      <c r="I167" s="22"/>
    </row>
    <row r="168" spans="1:8" ht="18">
      <c r="A168" s="27" t="s">
        <v>198</v>
      </c>
      <c r="B168" s="207">
        <f>B62</f>
        <v>6</v>
      </c>
      <c r="C168" s="174">
        <f>C62+C166</f>
        <v>684105.7048800001</v>
      </c>
      <c r="D168" s="70">
        <f>D166+D62</f>
        <v>171026.42622000002</v>
      </c>
      <c r="E168" s="70">
        <f>E166+E62</f>
        <v>171026.42622000002</v>
      </c>
      <c r="F168" s="70">
        <f>F166+F62</f>
        <v>171026.42622000002</v>
      </c>
      <c r="G168" s="70">
        <f>G166+G62</f>
        <v>171026.42622000002</v>
      </c>
      <c r="H168" s="44">
        <f>H166+H62</f>
        <v>684105.7048800001</v>
      </c>
    </row>
    <row r="172" spans="1:5" ht="12.75">
      <c r="A172" s="15"/>
      <c r="B172" s="5"/>
      <c r="C172" s="21"/>
      <c r="D172" s="180"/>
      <c r="E172" s="180"/>
    </row>
  </sheetData>
  <sheetProtection/>
  <printOptions gridLines="1" horizontalCentered="1"/>
  <pageMargins left="0.27" right="0.25" top="0.6" bottom="0.56" header="0.27" footer="0.21"/>
  <pageSetup fitToHeight="1" fitToWidth="1" horizontalDpi="600" verticalDpi="600" orientation="portrait" scale="56" r:id="rId1"/>
  <headerFooter alignWithMargins="0">
    <oddFooter>&amp;L&amp;F&amp;RPage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72"/>
  <sheetViews>
    <sheetView zoomScalePageLayoutView="0" workbookViewId="0" topLeftCell="A65">
      <selection activeCell="F74" sqref="F74"/>
    </sheetView>
  </sheetViews>
  <sheetFormatPr defaultColWidth="9.140625" defaultRowHeight="12.75"/>
  <cols>
    <col min="1" max="1" width="62.8515625" style="29" bestFit="1" customWidth="1"/>
    <col min="2" max="2" width="8.140625" style="182" customWidth="1"/>
    <col min="3" max="3" width="22.421875" style="30" bestFit="1" customWidth="1"/>
    <col min="4" max="6" width="18.00390625" style="176" bestFit="1" customWidth="1"/>
    <col min="7" max="8" width="18.00390625" style="177" bestFit="1" customWidth="1"/>
    <col min="9" max="9" width="11.28125" style="29" bestFit="1" customWidth="1"/>
    <col min="10" max="10" width="10.7109375" style="29" bestFit="1" customWidth="1"/>
    <col min="11" max="16384" width="9.140625" style="29" customWidth="1"/>
  </cols>
  <sheetData>
    <row r="1" spans="1:3" ht="12.75">
      <c r="A1" s="1" t="s">
        <v>139</v>
      </c>
      <c r="B1" s="5"/>
      <c r="C1" s="22"/>
    </row>
    <row r="2" spans="1:3" ht="12.75">
      <c r="A2" s="1"/>
      <c r="B2" s="5"/>
      <c r="C2" s="22"/>
    </row>
    <row r="3" spans="1:8" s="4" customFormat="1" ht="20.25" customHeight="1" thickBot="1">
      <c r="A3" s="3" t="s">
        <v>85</v>
      </c>
      <c r="B3" s="3"/>
      <c r="C3" s="148"/>
      <c r="D3" s="149"/>
      <c r="E3" s="149"/>
      <c r="F3" s="150"/>
      <c r="G3" s="151"/>
      <c r="H3" s="151"/>
    </row>
    <row r="4" spans="3:8" s="5" customFormat="1" ht="26.25" thickBot="1">
      <c r="C4" s="212" t="s">
        <v>170</v>
      </c>
      <c r="D4" s="153" t="s">
        <v>14</v>
      </c>
      <c r="E4" s="154" t="s">
        <v>15</v>
      </c>
      <c r="F4" s="155" t="s">
        <v>16</v>
      </c>
      <c r="G4" s="156" t="s">
        <v>17</v>
      </c>
      <c r="H4" s="156" t="s">
        <v>18</v>
      </c>
    </row>
    <row r="5" spans="3:8" s="5" customFormat="1" ht="13.5" thickBot="1">
      <c r="C5" s="157"/>
      <c r="D5" s="158"/>
      <c r="E5" s="158"/>
      <c r="F5" s="159"/>
      <c r="G5" s="159"/>
      <c r="H5" s="159"/>
    </row>
    <row r="6" spans="1:8" s="5" customFormat="1" ht="16.5" thickBot="1">
      <c r="A6" s="6" t="s">
        <v>5</v>
      </c>
      <c r="B6" s="202"/>
      <c r="C6" s="160"/>
      <c r="D6" s="43"/>
      <c r="E6" s="43"/>
      <c r="F6" s="161"/>
      <c r="G6" s="162"/>
      <c r="H6" s="162"/>
    </row>
    <row r="7" spans="1:8" s="5" customFormat="1" ht="16.5" thickBot="1">
      <c r="A7" s="8"/>
      <c r="B7" s="203"/>
      <c r="C7" s="163"/>
      <c r="D7" s="162"/>
      <c r="E7" s="162"/>
      <c r="F7" s="162"/>
      <c r="G7" s="162"/>
      <c r="H7" s="162"/>
    </row>
    <row r="8" spans="1:8" s="182" customFormat="1" ht="13.5" thickBot="1">
      <c r="A8" s="178" t="s">
        <v>0</v>
      </c>
      <c r="B8" s="204" t="s">
        <v>168</v>
      </c>
      <c r="C8" s="179"/>
      <c r="D8" s="180"/>
      <c r="E8" s="180"/>
      <c r="F8" s="176"/>
      <c r="G8" s="181"/>
      <c r="H8" s="181"/>
    </row>
    <row r="9" spans="1:8" s="187" customFormat="1" ht="8.25" customHeight="1">
      <c r="A9" s="183"/>
      <c r="B9" s="205"/>
      <c r="C9" s="179"/>
      <c r="D9" s="184"/>
      <c r="E9" s="184"/>
      <c r="F9" s="185"/>
      <c r="G9" s="186"/>
      <c r="H9" s="186"/>
    </row>
    <row r="10" spans="1:8" ht="12.75">
      <c r="A10" s="29" t="s">
        <v>82</v>
      </c>
      <c r="B10" s="182">
        <v>1</v>
      </c>
      <c r="C10" s="30">
        <v>96013</v>
      </c>
      <c r="D10" s="180">
        <f>C10/4</f>
        <v>24003.25</v>
      </c>
      <c r="E10" s="180">
        <f>D10</f>
        <v>24003.25</v>
      </c>
      <c r="F10" s="180">
        <f>D10</f>
        <v>24003.25</v>
      </c>
      <c r="G10" s="180">
        <f>D10</f>
        <v>24003.25</v>
      </c>
      <c r="H10" s="177">
        <f>SUM(D10:G10)</f>
        <v>96013</v>
      </c>
    </row>
    <row r="11" spans="1:8" ht="12.75">
      <c r="A11" s="29" t="s">
        <v>83</v>
      </c>
      <c r="B11" s="182">
        <v>1</v>
      </c>
      <c r="C11" s="188">
        <v>116480</v>
      </c>
      <c r="D11" s="180">
        <f>C11/4</f>
        <v>29120</v>
      </c>
      <c r="E11" s="180">
        <f>D11</f>
        <v>29120</v>
      </c>
      <c r="F11" s="180">
        <f>D11</f>
        <v>29120</v>
      </c>
      <c r="G11" s="180">
        <f>D11</f>
        <v>29120</v>
      </c>
      <c r="H11" s="177">
        <f>SUM(D11:G11)</f>
        <v>116480</v>
      </c>
    </row>
    <row r="12" spans="1:8" ht="12.75">
      <c r="A12" s="29" t="s">
        <v>167</v>
      </c>
      <c r="B12" s="182">
        <v>2</v>
      </c>
      <c r="C12" s="188">
        <v>156553.38</v>
      </c>
      <c r="D12" s="180">
        <f>C12/4</f>
        <v>39138.345</v>
      </c>
      <c r="E12" s="180">
        <f>D12</f>
        <v>39138.345</v>
      </c>
      <c r="F12" s="180">
        <f>D12</f>
        <v>39138.345</v>
      </c>
      <c r="G12" s="180">
        <f>D12</f>
        <v>39138.345</v>
      </c>
      <c r="H12" s="177">
        <f>SUM(D12:G12)</f>
        <v>156553.38</v>
      </c>
    </row>
    <row r="13" spans="3:7" ht="12.75" hidden="1">
      <c r="C13" s="188"/>
      <c r="D13" s="180"/>
      <c r="E13" s="180"/>
      <c r="F13" s="180"/>
      <c r="G13" s="180"/>
    </row>
    <row r="14" spans="3:7" ht="12.75" hidden="1">
      <c r="C14" s="188"/>
      <c r="D14" s="180"/>
      <c r="E14" s="180"/>
      <c r="F14" s="180"/>
      <c r="G14" s="180"/>
    </row>
    <row r="15" spans="3:7" ht="12.75" hidden="1">
      <c r="C15" s="188"/>
      <c r="D15" s="180"/>
      <c r="E15" s="189"/>
      <c r="F15" s="189"/>
      <c r="G15" s="189"/>
    </row>
    <row r="16" spans="3:7" ht="12.75" hidden="1">
      <c r="C16" s="188"/>
      <c r="D16" s="180"/>
      <c r="E16" s="189"/>
      <c r="F16" s="189"/>
      <c r="G16" s="189"/>
    </row>
    <row r="17" spans="3:7" ht="12.75" hidden="1">
      <c r="C17" s="188"/>
      <c r="D17" s="180"/>
      <c r="E17" s="189"/>
      <c r="F17" s="189"/>
      <c r="G17" s="189"/>
    </row>
    <row r="18" spans="3:7" ht="12.75" hidden="1">
      <c r="C18" s="188"/>
      <c r="D18" s="180"/>
      <c r="E18" s="189"/>
      <c r="F18" s="189"/>
      <c r="G18" s="189"/>
    </row>
    <row r="19" spans="3:7" ht="12.75" hidden="1">
      <c r="C19" s="188"/>
      <c r="D19" s="180"/>
      <c r="E19" s="189"/>
      <c r="F19" s="189"/>
      <c r="G19" s="189"/>
    </row>
    <row r="20" spans="3:7" ht="12.75" hidden="1">
      <c r="C20" s="188"/>
      <c r="D20" s="180"/>
      <c r="E20" s="189"/>
      <c r="F20" s="189"/>
      <c r="G20" s="189"/>
    </row>
    <row r="21" spans="3:7" ht="12.75" hidden="1">
      <c r="C21" s="188"/>
      <c r="D21" s="180"/>
      <c r="E21" s="189"/>
      <c r="F21" s="189"/>
      <c r="G21" s="189"/>
    </row>
    <row r="22" spans="4:7" ht="12.75" hidden="1">
      <c r="D22" s="180"/>
      <c r="E22" s="180"/>
      <c r="F22" s="180"/>
      <c r="G22" s="180"/>
    </row>
    <row r="23" spans="4:7" ht="12.75" hidden="1">
      <c r="D23" s="180"/>
      <c r="E23" s="180"/>
      <c r="F23" s="180"/>
      <c r="G23" s="180"/>
    </row>
    <row r="24" spans="4:7" ht="12.75" hidden="1">
      <c r="D24" s="180"/>
      <c r="E24" s="180"/>
      <c r="F24" s="180"/>
      <c r="G24" s="180"/>
    </row>
    <row r="25" spans="3:7" ht="13.5" customHeight="1" hidden="1">
      <c r="C25" s="188"/>
      <c r="D25" s="180"/>
      <c r="E25" s="180"/>
      <c r="F25" s="180"/>
      <c r="G25" s="180"/>
    </row>
    <row r="26" spans="4:6" ht="12.75" customHeight="1">
      <c r="D26" s="59"/>
      <c r="E26" s="60"/>
      <c r="F26" s="180"/>
    </row>
    <row r="27" spans="1:8" s="1" customFormat="1" ht="12.75">
      <c r="A27" s="15" t="s">
        <v>19</v>
      </c>
      <c r="B27" s="5">
        <f>SUM(B10:B26)</f>
        <v>4</v>
      </c>
      <c r="C27" s="167">
        <f>SUM(C10:C25)</f>
        <v>369046.38</v>
      </c>
      <c r="D27" s="40">
        <f>SUM(D10:D26)</f>
        <v>92261.595</v>
      </c>
      <c r="E27" s="40">
        <f>SUM(E10:E26)</f>
        <v>92261.595</v>
      </c>
      <c r="F27" s="40">
        <f>SUM(F10:F26)</f>
        <v>92261.595</v>
      </c>
      <c r="G27" s="40">
        <f>SUM(G10:G26)</f>
        <v>92261.595</v>
      </c>
      <c r="H27" s="40">
        <f>SUM(D27:G27)</f>
        <v>369046.38</v>
      </c>
    </row>
    <row r="28" spans="1:6" ht="12.75">
      <c r="A28" s="190" t="s">
        <v>1</v>
      </c>
      <c r="B28" s="204"/>
      <c r="C28" s="179"/>
      <c r="D28" s="180"/>
      <c r="E28" s="189"/>
      <c r="F28" s="180"/>
    </row>
    <row r="29" spans="3:6" ht="12.75">
      <c r="C29" s="188"/>
      <c r="D29" s="180"/>
      <c r="E29" s="189"/>
      <c r="F29" s="180"/>
    </row>
    <row r="30" spans="3:8" ht="12.75" hidden="1">
      <c r="C30" s="168"/>
      <c r="D30" s="180">
        <f>C30/4</f>
        <v>0</v>
      </c>
      <c r="E30" s="180">
        <v>48728.6175</v>
      </c>
      <c r="F30" s="180">
        <v>48728.6175</v>
      </c>
      <c r="G30" s="180">
        <v>48728.6175</v>
      </c>
      <c r="H30" s="177">
        <f>SUM(D30:G30)</f>
        <v>146185.8525</v>
      </c>
    </row>
    <row r="31" spans="3:6" ht="12.75" hidden="1">
      <c r="C31" s="188"/>
      <c r="D31" s="180"/>
      <c r="E31" s="189"/>
      <c r="F31" s="180"/>
    </row>
    <row r="32" spans="1:8" s="1" customFormat="1" ht="12.75">
      <c r="A32" s="15" t="s">
        <v>19</v>
      </c>
      <c r="B32" s="5"/>
      <c r="C32" s="167">
        <f>SUM(C30:C31)</f>
        <v>0</v>
      </c>
      <c r="D32" s="40">
        <f>SUM(D29:D31)</f>
        <v>0</v>
      </c>
      <c r="E32" s="40">
        <v>0</v>
      </c>
      <c r="F32" s="40">
        <v>0</v>
      </c>
      <c r="G32" s="40">
        <v>0</v>
      </c>
      <c r="H32" s="40">
        <v>0</v>
      </c>
    </row>
    <row r="33" spans="1:6" ht="12.75">
      <c r="A33" s="190" t="s">
        <v>2</v>
      </c>
      <c r="B33" s="204"/>
      <c r="C33" s="179"/>
      <c r="D33" s="180"/>
      <c r="E33" s="189"/>
      <c r="F33" s="180"/>
    </row>
    <row r="34" spans="3:6" ht="12.75">
      <c r="C34" s="188"/>
      <c r="D34" s="180"/>
      <c r="E34" s="189"/>
      <c r="F34" s="180"/>
    </row>
    <row r="35" spans="1:5" ht="12.75" hidden="1">
      <c r="A35" s="15"/>
      <c r="B35" s="5"/>
      <c r="C35" s="167"/>
      <c r="D35" s="43"/>
      <c r="E35" s="189"/>
    </row>
    <row r="36" spans="1:8" ht="13.5" thickBot="1">
      <c r="A36" s="15" t="s">
        <v>19</v>
      </c>
      <c r="B36" s="5"/>
      <c r="C36" s="167">
        <v>0</v>
      </c>
      <c r="D36" s="40">
        <f>SUM(D35:D35)</f>
        <v>0</v>
      </c>
      <c r="E36" s="40">
        <f>SUM(E35:E35)</f>
        <v>0</v>
      </c>
      <c r="F36" s="40">
        <f>SUM(F35:F35)</f>
        <v>0</v>
      </c>
      <c r="G36" s="40">
        <f>SUM(G35:G35)</f>
        <v>0</v>
      </c>
      <c r="H36" s="40">
        <f>SUM(H35:H35)</f>
        <v>0</v>
      </c>
    </row>
    <row r="37" spans="1:8" s="1" customFormat="1" ht="13.5" thickBot="1">
      <c r="A37" s="31" t="s">
        <v>146</v>
      </c>
      <c r="B37" s="204"/>
      <c r="C37" s="191"/>
      <c r="D37" s="176"/>
      <c r="E37" s="180"/>
      <c r="F37" s="62"/>
      <c r="G37" s="40"/>
      <c r="H37" s="40"/>
    </row>
    <row r="38" spans="1:8" s="1" customFormat="1" ht="6.75" customHeight="1">
      <c r="A38" s="29"/>
      <c r="B38" s="182"/>
      <c r="C38" s="188"/>
      <c r="D38" s="40"/>
      <c r="E38" s="59"/>
      <c r="F38" s="62"/>
      <c r="G38" s="40"/>
      <c r="H38" s="177"/>
    </row>
    <row r="39" spans="1:8" ht="12.75">
      <c r="A39" s="29" t="s">
        <v>82</v>
      </c>
      <c r="C39" s="188">
        <f>C10*0.23</f>
        <v>22082.99</v>
      </c>
      <c r="D39" s="180">
        <f>C39/4</f>
        <v>5520.7475</v>
      </c>
      <c r="E39" s="180">
        <f>D39</f>
        <v>5520.7475</v>
      </c>
      <c r="F39" s="180">
        <f>D39</f>
        <v>5520.7475</v>
      </c>
      <c r="G39" s="180">
        <f>D39</f>
        <v>5520.7475</v>
      </c>
      <c r="H39" s="177">
        <f>SUM(D39:G39)</f>
        <v>22082.99</v>
      </c>
    </row>
    <row r="40" spans="1:8" ht="12.75">
      <c r="A40" s="29" t="s">
        <v>83</v>
      </c>
      <c r="C40" s="188">
        <f>C11*0.23</f>
        <v>26790.4</v>
      </c>
      <c r="D40" s="180">
        <f>C40/4</f>
        <v>6697.6</v>
      </c>
      <c r="E40" s="180">
        <f>D40</f>
        <v>6697.6</v>
      </c>
      <c r="F40" s="180">
        <f>D40</f>
        <v>6697.6</v>
      </c>
      <c r="G40" s="180">
        <f>D40</f>
        <v>6697.6</v>
      </c>
      <c r="H40" s="177">
        <f>SUM(D40:G40)</f>
        <v>26790.4</v>
      </c>
    </row>
    <row r="41" spans="1:8" ht="12.75">
      <c r="A41" s="29" t="s">
        <v>167</v>
      </c>
      <c r="C41" s="188">
        <f>C12*0.23</f>
        <v>36007.2774</v>
      </c>
      <c r="D41" s="180">
        <f>C41/4</f>
        <v>9001.81935</v>
      </c>
      <c r="E41" s="180">
        <f>D41</f>
        <v>9001.81935</v>
      </c>
      <c r="F41" s="180">
        <f>D41</f>
        <v>9001.81935</v>
      </c>
      <c r="G41" s="180">
        <f>D41</f>
        <v>9001.81935</v>
      </c>
      <c r="H41" s="177">
        <f>SUM(D41:G41)</f>
        <v>36007.2774</v>
      </c>
    </row>
    <row r="42" spans="3:7" ht="12.75" hidden="1">
      <c r="C42" s="188"/>
      <c r="D42" s="180"/>
      <c r="E42" s="180"/>
      <c r="F42" s="180"/>
      <c r="G42" s="180"/>
    </row>
    <row r="43" spans="3:7" ht="12.75" hidden="1">
      <c r="C43" s="188"/>
      <c r="D43" s="180"/>
      <c r="E43" s="180"/>
      <c r="F43" s="180"/>
      <c r="G43" s="180"/>
    </row>
    <row r="44" spans="3:7" ht="12.75" hidden="1">
      <c r="C44" s="188"/>
      <c r="D44" s="180"/>
      <c r="E44" s="180"/>
      <c r="F44" s="180"/>
      <c r="G44" s="180"/>
    </row>
    <row r="45" spans="3:7" ht="12.75" hidden="1">
      <c r="C45" s="188"/>
      <c r="D45" s="180"/>
      <c r="E45" s="180"/>
      <c r="F45" s="180"/>
      <c r="G45" s="180"/>
    </row>
    <row r="46" spans="3:7" ht="12.75" hidden="1">
      <c r="C46" s="188"/>
      <c r="D46" s="180"/>
      <c r="E46" s="180"/>
      <c r="F46" s="180"/>
      <c r="G46" s="180"/>
    </row>
    <row r="47" spans="3:7" ht="12.75" hidden="1">
      <c r="C47" s="188"/>
      <c r="D47" s="180"/>
      <c r="E47" s="180"/>
      <c r="F47" s="180"/>
      <c r="G47" s="180"/>
    </row>
    <row r="48" spans="3:7" ht="12.75" hidden="1">
      <c r="C48" s="188"/>
      <c r="D48" s="180"/>
      <c r="E48" s="180"/>
      <c r="F48" s="180"/>
      <c r="G48" s="180"/>
    </row>
    <row r="49" spans="3:7" ht="12.75" hidden="1">
      <c r="C49" s="188"/>
      <c r="D49" s="180"/>
      <c r="E49" s="180"/>
      <c r="F49" s="180"/>
      <c r="G49" s="180"/>
    </row>
    <row r="50" spans="3:7" ht="12.75" hidden="1">
      <c r="C50" s="188"/>
      <c r="D50" s="180"/>
      <c r="E50" s="180"/>
      <c r="F50" s="180"/>
      <c r="G50" s="180"/>
    </row>
    <row r="51" spans="3:7" ht="12.75" hidden="1">
      <c r="C51" s="188"/>
      <c r="D51" s="180"/>
      <c r="E51" s="180"/>
      <c r="F51" s="180"/>
      <c r="G51" s="180"/>
    </row>
    <row r="52" spans="3:7" ht="12.75" hidden="1">
      <c r="C52" s="188"/>
      <c r="D52" s="180"/>
      <c r="E52" s="180"/>
      <c r="F52" s="180"/>
      <c r="G52" s="180"/>
    </row>
    <row r="53" spans="3:7" ht="12.75" hidden="1">
      <c r="C53" s="188"/>
      <c r="D53" s="180"/>
      <c r="E53" s="189"/>
      <c r="F53" s="189"/>
      <c r="G53" s="189"/>
    </row>
    <row r="54" spans="3:7" ht="13.5" customHeight="1" hidden="1">
      <c r="C54" s="188"/>
      <c r="D54" s="180"/>
      <c r="E54" s="180"/>
      <c r="F54" s="180"/>
      <c r="G54" s="180"/>
    </row>
    <row r="55" spans="3:7" ht="12.75" hidden="1">
      <c r="C55" s="188"/>
      <c r="D55" s="180"/>
      <c r="E55" s="180"/>
      <c r="F55" s="180"/>
      <c r="G55" s="180"/>
    </row>
    <row r="56" spans="3:6" ht="12.75">
      <c r="C56" s="168"/>
      <c r="D56" s="59"/>
      <c r="E56" s="189"/>
      <c r="F56" s="180"/>
    </row>
    <row r="57" spans="1:9" s="1" customFormat="1" ht="12.75">
      <c r="A57" s="15" t="s">
        <v>19</v>
      </c>
      <c r="B57" s="5"/>
      <c r="C57" s="167">
        <f>SUM(C39:C56)</f>
        <v>84880.6674</v>
      </c>
      <c r="D57" s="40">
        <f>SUM(D39:D56)</f>
        <v>21220.16685</v>
      </c>
      <c r="E57" s="40">
        <f>SUM(E39:E56)</f>
        <v>21220.16685</v>
      </c>
      <c r="F57" s="40">
        <f>SUM(F39:F56)</f>
        <v>21220.16685</v>
      </c>
      <c r="G57" s="40">
        <f>SUM(G39:G56)</f>
        <v>21220.16685</v>
      </c>
      <c r="H57" s="40">
        <f>SUM(D57:G57)</f>
        <v>84880.6674</v>
      </c>
      <c r="I57" s="22"/>
    </row>
    <row r="58" spans="1:8" s="1" customFormat="1" ht="12.75">
      <c r="A58" s="190" t="s">
        <v>3</v>
      </c>
      <c r="B58" s="204"/>
      <c r="C58" s="179"/>
      <c r="D58" s="192"/>
      <c r="E58" s="180"/>
      <c r="F58" s="62"/>
      <c r="G58" s="40"/>
      <c r="H58" s="40"/>
    </row>
    <row r="59" spans="3:5" ht="12.75">
      <c r="C59" s="188"/>
      <c r="D59" s="177"/>
      <c r="E59" s="177"/>
    </row>
    <row r="60" spans="1:8" ht="12.75">
      <c r="A60" s="15" t="s">
        <v>19</v>
      </c>
      <c r="B60" s="5"/>
      <c r="C60" s="167">
        <v>0</v>
      </c>
      <c r="D60" s="40">
        <f>SUM(D58:D59)</f>
        <v>0</v>
      </c>
      <c r="E60" s="40">
        <f>SUM(E58:E59)</f>
        <v>0</v>
      </c>
      <c r="F60" s="40">
        <f>SUM(F58:F59)</f>
        <v>0</v>
      </c>
      <c r="G60" s="40">
        <f>SUM(G58:G59)</f>
        <v>0</v>
      </c>
      <c r="H60" s="40">
        <f>SUM(D60:G60)</f>
        <v>0</v>
      </c>
    </row>
    <row r="61" spans="1:6" ht="13.5" thickBot="1">
      <c r="A61" s="15"/>
      <c r="B61" s="5"/>
      <c r="C61" s="167"/>
      <c r="D61" s="177"/>
      <c r="E61" s="177"/>
      <c r="F61" s="177"/>
    </row>
    <row r="62" spans="1:9" ht="16.5" thickBot="1">
      <c r="A62" s="6" t="s">
        <v>20</v>
      </c>
      <c r="B62" s="202">
        <f>B27</f>
        <v>4</v>
      </c>
      <c r="C62" s="170">
        <f>C57+C32+C27</f>
        <v>453927.04740000004</v>
      </c>
      <c r="D62" s="43">
        <f>D60+D57+D36+D32+D27</f>
        <v>113481.76185000001</v>
      </c>
      <c r="E62" s="43">
        <f>E60+E57+E36+E32+E27</f>
        <v>113481.76185000001</v>
      </c>
      <c r="F62" s="43">
        <f>F60+F57+F36+F32+F27</f>
        <v>113481.76185000001</v>
      </c>
      <c r="G62" s="43">
        <f>G60+G57+G36+G32+G27</f>
        <v>113481.76185000001</v>
      </c>
      <c r="H62" s="43">
        <f>H60+H57+H36+H32+H27</f>
        <v>453927.04740000004</v>
      </c>
      <c r="I62" s="30"/>
    </row>
    <row r="63" spans="1:6" ht="13.5" thickBot="1">
      <c r="A63" s="15"/>
      <c r="B63" s="5"/>
      <c r="C63" s="167"/>
      <c r="D63" s="177"/>
      <c r="E63" s="177"/>
      <c r="F63" s="177"/>
    </row>
    <row r="64" spans="1:6" ht="16.5" thickBot="1">
      <c r="A64" s="6" t="s">
        <v>4</v>
      </c>
      <c r="B64" s="202"/>
      <c r="C64" s="160"/>
      <c r="D64" s="177"/>
      <c r="E64" s="177"/>
      <c r="F64" s="177"/>
    </row>
    <row r="65" spans="1:5" ht="16.5" thickBot="1">
      <c r="A65" s="23"/>
      <c r="B65" s="203"/>
      <c r="C65" s="160"/>
      <c r="D65" s="192"/>
      <c r="E65" s="180"/>
    </row>
    <row r="66" spans="1:5" ht="13.5" thickBot="1">
      <c r="A66" s="31" t="s">
        <v>6</v>
      </c>
      <c r="B66" s="204"/>
      <c r="C66" s="191"/>
      <c r="D66" s="180"/>
      <c r="E66" s="180"/>
    </row>
    <row r="67" spans="1:6" ht="12.75">
      <c r="A67" s="32" t="s">
        <v>35</v>
      </c>
      <c r="B67" s="205"/>
      <c r="C67" s="191"/>
      <c r="D67" s="180"/>
      <c r="F67" s="193"/>
    </row>
    <row r="68" spans="4:8" ht="12.75" hidden="1">
      <c r="D68" s="180"/>
      <c r="E68" s="180"/>
      <c r="H68" s="177">
        <f aca="true" t="shared" si="0" ref="H68:H73">SUM(D68:G68)</f>
        <v>0</v>
      </c>
    </row>
    <row r="69" spans="4:8" ht="12.75" hidden="1">
      <c r="D69" s="180"/>
      <c r="E69" s="180"/>
      <c r="H69" s="177">
        <f t="shared" si="0"/>
        <v>0</v>
      </c>
    </row>
    <row r="70" spans="4:8" ht="12.75" hidden="1">
      <c r="D70" s="180"/>
      <c r="E70" s="180"/>
      <c r="H70" s="177">
        <f t="shared" si="0"/>
        <v>0</v>
      </c>
    </row>
    <row r="71" spans="4:8" ht="12.75" hidden="1">
      <c r="D71" s="180"/>
      <c r="E71" s="180"/>
      <c r="H71" s="177">
        <f t="shared" si="0"/>
        <v>0</v>
      </c>
    </row>
    <row r="72" spans="1:8" ht="12.75" hidden="1">
      <c r="A72" s="15"/>
      <c r="B72" s="5"/>
      <c r="C72" s="21"/>
      <c r="D72" s="192"/>
      <c r="E72" s="180"/>
      <c r="H72" s="177">
        <f t="shared" si="0"/>
        <v>0</v>
      </c>
    </row>
    <row r="73" spans="1:8" ht="12.75" hidden="1">
      <c r="A73" s="15"/>
      <c r="B73" s="5"/>
      <c r="C73" s="21"/>
      <c r="D73" s="65"/>
      <c r="E73" s="180"/>
      <c r="H73" s="177">
        <f t="shared" si="0"/>
        <v>0</v>
      </c>
    </row>
    <row r="74" spans="1:9" ht="13.5" thickBot="1">
      <c r="A74" s="15" t="s">
        <v>19</v>
      </c>
      <c r="B74" s="5"/>
      <c r="C74" s="21">
        <v>0</v>
      </c>
      <c r="D74" s="40">
        <f>SUM(D68:D73)</f>
        <v>0</v>
      </c>
      <c r="E74" s="40">
        <f>SUM(E68:E73)</f>
        <v>0</v>
      </c>
      <c r="F74" s="40">
        <f>SUM(F68:F73)</f>
        <v>0</v>
      </c>
      <c r="G74" s="40">
        <f>SUM(G68:G73)</f>
        <v>0</v>
      </c>
      <c r="H74" s="40">
        <f>SUM(H68:H73)</f>
        <v>0</v>
      </c>
      <c r="I74" s="30"/>
    </row>
    <row r="75" spans="1:8" ht="13.5" thickBot="1">
      <c r="A75" s="31" t="s">
        <v>8</v>
      </c>
      <c r="B75" s="204"/>
      <c r="C75" s="191"/>
      <c r="D75" s="62"/>
      <c r="E75" s="62"/>
      <c r="F75" s="62"/>
      <c r="G75" s="40"/>
      <c r="H75" s="40"/>
    </row>
    <row r="76" spans="1:8" ht="12.75">
      <c r="A76" s="32" t="s">
        <v>35</v>
      </c>
      <c r="B76" s="205"/>
      <c r="C76" s="191"/>
      <c r="D76" s="62"/>
      <c r="E76" s="62"/>
      <c r="F76" s="62"/>
      <c r="G76" s="40"/>
      <c r="H76" s="40"/>
    </row>
    <row r="77" spans="1:8" ht="12.75" hidden="1">
      <c r="A77" s="15"/>
      <c r="B77" s="5"/>
      <c r="C77" s="21"/>
      <c r="D77" s="62"/>
      <c r="E77" s="62"/>
      <c r="F77" s="62"/>
      <c r="G77" s="40"/>
      <c r="H77" s="40">
        <f>SUM(D77:G77)</f>
        <v>0</v>
      </c>
    </row>
    <row r="78" spans="1:8" ht="12.75" hidden="1">
      <c r="A78" s="15"/>
      <c r="B78" s="5"/>
      <c r="C78" s="21"/>
      <c r="D78" s="62"/>
      <c r="E78" s="62"/>
      <c r="F78" s="62"/>
      <c r="G78" s="40"/>
      <c r="H78" s="40">
        <f>SUM(D78:G78)</f>
        <v>0</v>
      </c>
    </row>
    <row r="79" spans="1:9" ht="13.5" thickBot="1">
      <c r="A79" s="15" t="s">
        <v>19</v>
      </c>
      <c r="B79" s="5"/>
      <c r="C79" s="21">
        <v>0</v>
      </c>
      <c r="D79" s="40">
        <f>SUM(D76:D78)</f>
        <v>0</v>
      </c>
      <c r="E79" s="40">
        <f>SUM(E76:E78)</f>
        <v>0</v>
      </c>
      <c r="F79" s="40">
        <f>SUM(F76:F78)</f>
        <v>0</v>
      </c>
      <c r="G79" s="40">
        <f>SUM(G76:G78)</f>
        <v>0</v>
      </c>
      <c r="H79" s="40">
        <f>SUM(H76:H78)</f>
        <v>0</v>
      </c>
      <c r="I79" s="30"/>
    </row>
    <row r="80" spans="1:8" ht="13.5" thickBot="1">
      <c r="A80" s="31" t="s">
        <v>7</v>
      </c>
      <c r="B80" s="204"/>
      <c r="C80" s="191"/>
      <c r="D80" s="62"/>
      <c r="E80" s="62"/>
      <c r="F80" s="62"/>
      <c r="G80" s="40"/>
      <c r="H80" s="40"/>
    </row>
    <row r="81" spans="1:8" ht="12.75">
      <c r="A81" s="32" t="s">
        <v>36</v>
      </c>
      <c r="B81" s="205"/>
      <c r="C81" s="191"/>
      <c r="D81" s="62"/>
      <c r="E81" s="62"/>
      <c r="F81" s="62"/>
      <c r="G81" s="40"/>
      <c r="H81" s="40"/>
    </row>
    <row r="82" spans="1:8" ht="12.75" hidden="1">
      <c r="A82" s="15"/>
      <c r="B82" s="5"/>
      <c r="C82" s="21"/>
      <c r="D82" s="62"/>
      <c r="E82" s="62"/>
      <c r="F82" s="62"/>
      <c r="G82" s="40"/>
      <c r="H82" s="40">
        <f aca="true" t="shared" si="1" ref="H82:H92">SUM(D82:G82)</f>
        <v>0</v>
      </c>
    </row>
    <row r="83" spans="1:8" ht="12.75" hidden="1">
      <c r="A83" s="15"/>
      <c r="B83" s="5"/>
      <c r="C83" s="21"/>
      <c r="D83" s="62"/>
      <c r="E83" s="62"/>
      <c r="F83" s="62"/>
      <c r="G83" s="40"/>
      <c r="H83" s="40">
        <f t="shared" si="1"/>
        <v>0</v>
      </c>
    </row>
    <row r="84" spans="1:8" ht="12.75" hidden="1">
      <c r="A84" s="15"/>
      <c r="B84" s="5"/>
      <c r="C84" s="21"/>
      <c r="D84" s="62"/>
      <c r="E84" s="62"/>
      <c r="F84" s="62"/>
      <c r="G84" s="40"/>
      <c r="H84" s="40">
        <f t="shared" si="1"/>
        <v>0</v>
      </c>
    </row>
    <row r="85" spans="1:8" ht="12.75" hidden="1">
      <c r="A85" s="15"/>
      <c r="B85" s="5"/>
      <c r="C85" s="21"/>
      <c r="D85" s="62"/>
      <c r="E85" s="62"/>
      <c r="F85" s="62"/>
      <c r="G85" s="40"/>
      <c r="H85" s="40">
        <f t="shared" si="1"/>
        <v>0</v>
      </c>
    </row>
    <row r="86" spans="1:8" ht="12.75" hidden="1">
      <c r="A86" s="15"/>
      <c r="B86" s="5"/>
      <c r="C86" s="21"/>
      <c r="D86" s="62"/>
      <c r="E86" s="62"/>
      <c r="F86" s="62"/>
      <c r="G86" s="40"/>
      <c r="H86" s="40">
        <f t="shared" si="1"/>
        <v>0</v>
      </c>
    </row>
    <row r="87" spans="1:8" ht="12.75" hidden="1">
      <c r="A87" s="15"/>
      <c r="B87" s="5"/>
      <c r="C87" s="21"/>
      <c r="D87" s="62"/>
      <c r="E87" s="62"/>
      <c r="F87" s="62"/>
      <c r="G87" s="40"/>
      <c r="H87" s="40">
        <f t="shared" si="1"/>
        <v>0</v>
      </c>
    </row>
    <row r="88" spans="1:8" ht="12.75" hidden="1">
      <c r="A88" s="15"/>
      <c r="B88" s="5"/>
      <c r="C88" s="21"/>
      <c r="D88" s="62"/>
      <c r="E88" s="62"/>
      <c r="F88" s="62"/>
      <c r="G88" s="40"/>
      <c r="H88" s="40">
        <f t="shared" si="1"/>
        <v>0</v>
      </c>
    </row>
    <row r="89" spans="1:8" ht="12.75" hidden="1">
      <c r="A89" s="15"/>
      <c r="B89" s="5"/>
      <c r="C89" s="21"/>
      <c r="D89" s="62"/>
      <c r="E89" s="62"/>
      <c r="F89" s="62"/>
      <c r="G89" s="40"/>
      <c r="H89" s="40">
        <f t="shared" si="1"/>
        <v>0</v>
      </c>
    </row>
    <row r="90" spans="1:8" ht="12.75" hidden="1">
      <c r="A90" s="15"/>
      <c r="B90" s="5"/>
      <c r="C90" s="21"/>
      <c r="D90" s="62"/>
      <c r="E90" s="62"/>
      <c r="F90" s="62"/>
      <c r="G90" s="40"/>
      <c r="H90" s="40">
        <f t="shared" si="1"/>
        <v>0</v>
      </c>
    </row>
    <row r="91" spans="1:8" ht="12.75" hidden="1">
      <c r="A91" s="15"/>
      <c r="B91" s="5"/>
      <c r="C91" s="21"/>
      <c r="D91" s="62"/>
      <c r="E91" s="62"/>
      <c r="F91" s="62"/>
      <c r="G91" s="40"/>
      <c r="H91" s="40">
        <f t="shared" si="1"/>
        <v>0</v>
      </c>
    </row>
    <row r="92" spans="1:8" ht="12.75" hidden="1">
      <c r="A92" s="15"/>
      <c r="B92" s="5"/>
      <c r="C92" s="21"/>
      <c r="D92" s="62"/>
      <c r="E92" s="62"/>
      <c r="F92" s="62"/>
      <c r="G92" s="40"/>
      <c r="H92" s="40">
        <f t="shared" si="1"/>
        <v>0</v>
      </c>
    </row>
    <row r="93" spans="1:8" ht="13.5" thickBot="1">
      <c r="A93" s="15" t="s">
        <v>19</v>
      </c>
      <c r="B93" s="5"/>
      <c r="C93" s="21">
        <v>0</v>
      </c>
      <c r="D93" s="40">
        <f>SUM(D81:D92)</f>
        <v>0</v>
      </c>
      <c r="E93" s="40">
        <f>SUM(E81:E92)</f>
        <v>0</v>
      </c>
      <c r="F93" s="40">
        <f>SUM(F81:F92)</f>
        <v>0</v>
      </c>
      <c r="G93" s="40">
        <f>SUM(G81:G92)</f>
        <v>0</v>
      </c>
      <c r="H93" s="40">
        <f>SUM(H81:H92)</f>
        <v>0</v>
      </c>
    </row>
    <row r="94" spans="1:8" ht="13.5" thickBot="1">
      <c r="A94" s="31" t="s">
        <v>9</v>
      </c>
      <c r="B94" s="204"/>
      <c r="C94" s="191"/>
      <c r="D94" s="62"/>
      <c r="E94" s="62"/>
      <c r="F94" s="62"/>
      <c r="G94" s="40"/>
      <c r="H94" s="40"/>
    </row>
    <row r="95" spans="1:8" ht="12.75">
      <c r="A95" s="32" t="s">
        <v>35</v>
      </c>
      <c r="B95" s="205"/>
      <c r="C95" s="191"/>
      <c r="D95" s="67"/>
      <c r="E95" s="62"/>
      <c r="F95" s="62"/>
      <c r="G95" s="40"/>
      <c r="H95" s="40"/>
    </row>
    <row r="96" spans="1:8" ht="12.75" hidden="1">
      <c r="A96" s="32"/>
      <c r="B96" s="205"/>
      <c r="C96" s="191"/>
      <c r="D96" s="67"/>
      <c r="E96" s="62"/>
      <c r="F96" s="62"/>
      <c r="G96" s="40"/>
      <c r="H96" s="40">
        <f aca="true" t="shared" si="2" ref="H96:H104">SUM(D96:G96)</f>
        <v>0</v>
      </c>
    </row>
    <row r="97" spans="1:8" ht="12.75" hidden="1">
      <c r="A97" s="32"/>
      <c r="B97" s="205"/>
      <c r="C97" s="191"/>
      <c r="D97" s="67"/>
      <c r="E97" s="62"/>
      <c r="F97" s="62"/>
      <c r="G97" s="40"/>
      <c r="H97" s="40">
        <f t="shared" si="2"/>
        <v>0</v>
      </c>
    </row>
    <row r="98" spans="1:8" ht="12.75" hidden="1">
      <c r="A98" s="32"/>
      <c r="B98" s="205"/>
      <c r="C98" s="191"/>
      <c r="D98" s="67"/>
      <c r="E98" s="62"/>
      <c r="F98" s="62"/>
      <c r="G98" s="40"/>
      <c r="H98" s="40">
        <f t="shared" si="2"/>
        <v>0</v>
      </c>
    </row>
    <row r="99" spans="1:8" ht="12.75" hidden="1">
      <c r="A99" s="32"/>
      <c r="B99" s="205"/>
      <c r="C99" s="191"/>
      <c r="D99" s="67"/>
      <c r="E99" s="62"/>
      <c r="F99" s="62"/>
      <c r="G99" s="40"/>
      <c r="H99" s="40">
        <f t="shared" si="2"/>
        <v>0</v>
      </c>
    </row>
    <row r="100" spans="1:8" ht="12.75" hidden="1">
      <c r="A100" s="32"/>
      <c r="B100" s="205"/>
      <c r="C100" s="191"/>
      <c r="D100" s="67"/>
      <c r="E100" s="62"/>
      <c r="F100" s="62"/>
      <c r="G100" s="40"/>
      <c r="H100" s="40">
        <f t="shared" si="2"/>
        <v>0</v>
      </c>
    </row>
    <row r="101" spans="1:8" ht="12.75" hidden="1">
      <c r="A101" s="32"/>
      <c r="B101" s="205"/>
      <c r="C101" s="191"/>
      <c r="D101" s="67"/>
      <c r="E101" s="62"/>
      <c r="F101" s="62"/>
      <c r="G101" s="40"/>
      <c r="H101" s="40">
        <f t="shared" si="2"/>
        <v>0</v>
      </c>
    </row>
    <row r="102" spans="1:8" ht="12.75" hidden="1">
      <c r="A102" s="32"/>
      <c r="B102" s="205"/>
      <c r="C102" s="191"/>
      <c r="D102" s="67"/>
      <c r="E102" s="62"/>
      <c r="F102" s="62"/>
      <c r="G102" s="40"/>
      <c r="H102" s="40">
        <f t="shared" si="2"/>
        <v>0</v>
      </c>
    </row>
    <row r="103" spans="1:8" ht="12.75" hidden="1">
      <c r="A103" s="15"/>
      <c r="B103" s="5"/>
      <c r="C103" s="21"/>
      <c r="D103" s="67"/>
      <c r="E103" s="62"/>
      <c r="F103" s="62"/>
      <c r="G103" s="40"/>
      <c r="H103" s="40">
        <f t="shared" si="2"/>
        <v>0</v>
      </c>
    </row>
    <row r="104" spans="4:8" ht="12.75" hidden="1">
      <c r="D104" s="62"/>
      <c r="E104" s="62"/>
      <c r="F104" s="62"/>
      <c r="G104" s="40"/>
      <c r="H104" s="40">
        <f t="shared" si="2"/>
        <v>0</v>
      </c>
    </row>
    <row r="105" spans="1:9" ht="13.5" thickBot="1">
      <c r="A105" s="15" t="s">
        <v>19</v>
      </c>
      <c r="B105" s="5"/>
      <c r="C105" s="21">
        <v>0</v>
      </c>
      <c r="D105" s="40">
        <f>SUM(D96:D104)</f>
        <v>0</v>
      </c>
      <c r="E105" s="40">
        <f>SUM(E96:E104)</f>
        <v>0</v>
      </c>
      <c r="F105" s="40">
        <f>SUM(F96:F104)</f>
        <v>0</v>
      </c>
      <c r="G105" s="40">
        <f>SUM(G96:G104)</f>
        <v>0</v>
      </c>
      <c r="H105" s="40">
        <f>SUM(H96:H104)</f>
        <v>0</v>
      </c>
      <c r="I105" s="30"/>
    </row>
    <row r="106" spans="1:8" ht="13.5" thickBot="1">
      <c r="A106" s="31" t="s">
        <v>10</v>
      </c>
      <c r="B106" s="204"/>
      <c r="C106" s="191"/>
      <c r="D106" s="62"/>
      <c r="E106" s="62"/>
      <c r="F106" s="62"/>
      <c r="G106" s="40"/>
      <c r="H106" s="40"/>
    </row>
    <row r="107" spans="1:8" ht="12.75">
      <c r="A107" s="32" t="s">
        <v>36</v>
      </c>
      <c r="B107" s="205"/>
      <c r="C107" s="191"/>
      <c r="D107" s="67"/>
      <c r="E107" s="133"/>
      <c r="F107" s="62"/>
      <c r="G107" s="40"/>
      <c r="H107" s="40"/>
    </row>
    <row r="108" spans="1:8" ht="12.75" hidden="1">
      <c r="A108" s="32"/>
      <c r="B108" s="205"/>
      <c r="C108" s="191"/>
      <c r="D108" s="67"/>
      <c r="E108" s="133"/>
      <c r="F108" s="62"/>
      <c r="G108" s="40"/>
      <c r="H108" s="40">
        <f aca="true" t="shared" si="3" ref="H108:H139">SUM(D108:G108)</f>
        <v>0</v>
      </c>
    </row>
    <row r="109" spans="1:8" ht="12.75" hidden="1">
      <c r="A109" s="32"/>
      <c r="B109" s="205"/>
      <c r="C109" s="191"/>
      <c r="D109" s="67"/>
      <c r="E109" s="133"/>
      <c r="F109" s="62"/>
      <c r="G109" s="40"/>
      <c r="H109" s="40">
        <f t="shared" si="3"/>
        <v>0</v>
      </c>
    </row>
    <row r="110" spans="1:8" ht="12.75" hidden="1">
      <c r="A110" s="32"/>
      <c r="B110" s="205"/>
      <c r="C110" s="191"/>
      <c r="D110" s="67"/>
      <c r="E110" s="133"/>
      <c r="F110" s="62"/>
      <c r="G110" s="40"/>
      <c r="H110" s="40">
        <f t="shared" si="3"/>
        <v>0</v>
      </c>
    </row>
    <row r="111" spans="1:8" ht="12.75" hidden="1">
      <c r="A111" s="32"/>
      <c r="B111" s="205"/>
      <c r="C111" s="191"/>
      <c r="D111" s="67"/>
      <c r="E111" s="133"/>
      <c r="F111" s="62"/>
      <c r="G111" s="40"/>
      <c r="H111" s="40">
        <f t="shared" si="3"/>
        <v>0</v>
      </c>
    </row>
    <row r="112" spans="1:8" ht="12.75" hidden="1">
      <c r="A112" s="32"/>
      <c r="B112" s="205"/>
      <c r="C112" s="191"/>
      <c r="D112" s="67"/>
      <c r="E112" s="133"/>
      <c r="F112" s="62"/>
      <c r="G112" s="40"/>
      <c r="H112" s="40">
        <f t="shared" si="3"/>
        <v>0</v>
      </c>
    </row>
    <row r="113" spans="1:8" ht="12.75" hidden="1">
      <c r="A113" s="32"/>
      <c r="B113" s="205"/>
      <c r="C113" s="191"/>
      <c r="D113" s="67"/>
      <c r="E113" s="133"/>
      <c r="F113" s="62"/>
      <c r="G113" s="40"/>
      <c r="H113" s="40">
        <f t="shared" si="3"/>
        <v>0</v>
      </c>
    </row>
    <row r="114" spans="1:8" ht="12.75" hidden="1">
      <c r="A114" s="32"/>
      <c r="B114" s="205"/>
      <c r="C114" s="191"/>
      <c r="D114" s="67"/>
      <c r="E114" s="133"/>
      <c r="F114" s="62"/>
      <c r="G114" s="40"/>
      <c r="H114" s="40">
        <f t="shared" si="3"/>
        <v>0</v>
      </c>
    </row>
    <row r="115" spans="1:8" ht="12.75" hidden="1">
      <c r="A115" s="32"/>
      <c r="B115" s="205"/>
      <c r="C115" s="191"/>
      <c r="D115" s="67"/>
      <c r="E115" s="133"/>
      <c r="F115" s="62"/>
      <c r="G115" s="40"/>
      <c r="H115" s="40">
        <f t="shared" si="3"/>
        <v>0</v>
      </c>
    </row>
    <row r="116" spans="1:8" ht="12.75" hidden="1">
      <c r="A116" s="32"/>
      <c r="B116" s="205"/>
      <c r="C116" s="191"/>
      <c r="D116" s="67"/>
      <c r="E116" s="133"/>
      <c r="F116" s="62"/>
      <c r="G116" s="40"/>
      <c r="H116" s="40">
        <f t="shared" si="3"/>
        <v>0</v>
      </c>
    </row>
    <row r="117" spans="1:8" ht="12.75" hidden="1">
      <c r="A117" s="32"/>
      <c r="B117" s="205"/>
      <c r="C117" s="191"/>
      <c r="D117" s="67"/>
      <c r="E117" s="133"/>
      <c r="F117" s="62"/>
      <c r="G117" s="40"/>
      <c r="H117" s="40">
        <f t="shared" si="3"/>
        <v>0</v>
      </c>
    </row>
    <row r="118" spans="1:8" ht="12.75" hidden="1">
      <c r="A118" s="32"/>
      <c r="B118" s="205"/>
      <c r="C118" s="191"/>
      <c r="D118" s="67"/>
      <c r="E118" s="133"/>
      <c r="F118" s="62"/>
      <c r="G118" s="40"/>
      <c r="H118" s="40">
        <f t="shared" si="3"/>
        <v>0</v>
      </c>
    </row>
    <row r="119" spans="1:8" ht="12.75" hidden="1">
      <c r="A119" s="32"/>
      <c r="B119" s="205"/>
      <c r="C119" s="191"/>
      <c r="D119" s="67"/>
      <c r="E119" s="133"/>
      <c r="F119" s="62"/>
      <c r="G119" s="40"/>
      <c r="H119" s="40">
        <f t="shared" si="3"/>
        <v>0</v>
      </c>
    </row>
    <row r="120" spans="1:8" ht="12.75" hidden="1">
      <c r="A120" s="32"/>
      <c r="B120" s="205"/>
      <c r="C120" s="191"/>
      <c r="D120" s="67"/>
      <c r="E120" s="133"/>
      <c r="F120" s="62"/>
      <c r="G120" s="40"/>
      <c r="H120" s="40">
        <f t="shared" si="3"/>
        <v>0</v>
      </c>
    </row>
    <row r="121" spans="1:8" ht="12.75" hidden="1">
      <c r="A121" s="32"/>
      <c r="B121" s="205"/>
      <c r="C121" s="191"/>
      <c r="D121" s="67"/>
      <c r="E121" s="133"/>
      <c r="F121" s="62"/>
      <c r="G121" s="40"/>
      <c r="H121" s="40">
        <f t="shared" si="3"/>
        <v>0</v>
      </c>
    </row>
    <row r="122" spans="1:8" ht="12.75" hidden="1">
      <c r="A122" s="32"/>
      <c r="B122" s="205"/>
      <c r="C122" s="191"/>
      <c r="D122" s="67"/>
      <c r="E122" s="133"/>
      <c r="F122" s="62"/>
      <c r="G122" s="40"/>
      <c r="H122" s="40">
        <f t="shared" si="3"/>
        <v>0</v>
      </c>
    </row>
    <row r="123" spans="1:8" ht="12.75" hidden="1">
      <c r="A123" s="32"/>
      <c r="B123" s="205"/>
      <c r="C123" s="191"/>
      <c r="D123" s="67"/>
      <c r="E123" s="133"/>
      <c r="F123" s="62"/>
      <c r="G123" s="40"/>
      <c r="H123" s="40">
        <f t="shared" si="3"/>
        <v>0</v>
      </c>
    </row>
    <row r="124" spans="1:8" ht="12.75" hidden="1">
      <c r="A124" s="32"/>
      <c r="B124" s="205"/>
      <c r="C124" s="191"/>
      <c r="D124" s="67"/>
      <c r="E124" s="133"/>
      <c r="F124" s="62"/>
      <c r="G124" s="40"/>
      <c r="H124" s="40">
        <f t="shared" si="3"/>
        <v>0</v>
      </c>
    </row>
    <row r="125" spans="1:8" ht="12.75" hidden="1">
      <c r="A125" s="32"/>
      <c r="B125" s="205"/>
      <c r="C125" s="191"/>
      <c r="D125" s="67"/>
      <c r="E125" s="133"/>
      <c r="F125" s="62"/>
      <c r="G125" s="40"/>
      <c r="H125" s="40">
        <f t="shared" si="3"/>
        <v>0</v>
      </c>
    </row>
    <row r="126" spans="1:8" ht="12.75" hidden="1">
      <c r="A126" s="32"/>
      <c r="B126" s="205"/>
      <c r="C126" s="191"/>
      <c r="D126" s="67"/>
      <c r="E126" s="133"/>
      <c r="F126" s="62"/>
      <c r="G126" s="40"/>
      <c r="H126" s="40">
        <f t="shared" si="3"/>
        <v>0</v>
      </c>
    </row>
    <row r="127" spans="1:8" ht="12.75" hidden="1">
      <c r="A127" s="32"/>
      <c r="B127" s="205"/>
      <c r="C127" s="191"/>
      <c r="D127" s="67"/>
      <c r="E127" s="133"/>
      <c r="F127" s="62"/>
      <c r="G127" s="40"/>
      <c r="H127" s="40">
        <f t="shared" si="3"/>
        <v>0</v>
      </c>
    </row>
    <row r="128" spans="1:8" ht="12.75" hidden="1">
      <c r="A128" s="32"/>
      <c r="B128" s="205"/>
      <c r="C128" s="191"/>
      <c r="D128" s="67"/>
      <c r="E128" s="133"/>
      <c r="F128" s="62"/>
      <c r="G128" s="40"/>
      <c r="H128" s="40">
        <f t="shared" si="3"/>
        <v>0</v>
      </c>
    </row>
    <row r="129" spans="1:8" ht="12.75" hidden="1">
      <c r="A129" s="32"/>
      <c r="B129" s="205"/>
      <c r="C129" s="191"/>
      <c r="D129" s="67"/>
      <c r="E129" s="133"/>
      <c r="F129" s="62"/>
      <c r="G129" s="40"/>
      <c r="H129" s="40">
        <f t="shared" si="3"/>
        <v>0</v>
      </c>
    </row>
    <row r="130" spans="1:8" ht="12.75" hidden="1">
      <c r="A130" s="32"/>
      <c r="B130" s="205"/>
      <c r="C130" s="191"/>
      <c r="D130" s="67"/>
      <c r="E130" s="133"/>
      <c r="F130" s="62"/>
      <c r="G130" s="40"/>
      <c r="H130" s="40">
        <f t="shared" si="3"/>
        <v>0</v>
      </c>
    </row>
    <row r="131" spans="1:8" ht="12.75" hidden="1">
      <c r="A131" s="32"/>
      <c r="B131" s="205"/>
      <c r="C131" s="191"/>
      <c r="D131" s="67"/>
      <c r="E131" s="133"/>
      <c r="F131" s="62"/>
      <c r="G131" s="40"/>
      <c r="H131" s="40">
        <f t="shared" si="3"/>
        <v>0</v>
      </c>
    </row>
    <row r="132" spans="1:8" ht="12.75" hidden="1">
      <c r="A132" s="32"/>
      <c r="B132" s="205"/>
      <c r="C132" s="191"/>
      <c r="D132" s="67"/>
      <c r="E132" s="133"/>
      <c r="F132" s="62"/>
      <c r="G132" s="40"/>
      <c r="H132" s="40">
        <f t="shared" si="3"/>
        <v>0</v>
      </c>
    </row>
    <row r="133" spans="1:8" ht="12.75" hidden="1">
      <c r="A133" s="32"/>
      <c r="B133" s="205"/>
      <c r="C133" s="191"/>
      <c r="D133" s="67"/>
      <c r="E133" s="133"/>
      <c r="F133" s="62"/>
      <c r="G133" s="40"/>
      <c r="H133" s="40">
        <f t="shared" si="3"/>
        <v>0</v>
      </c>
    </row>
    <row r="134" spans="1:8" ht="12.75" hidden="1">
      <c r="A134" s="32"/>
      <c r="B134" s="205"/>
      <c r="C134" s="191"/>
      <c r="D134" s="67"/>
      <c r="E134" s="133"/>
      <c r="F134" s="62"/>
      <c r="G134" s="40"/>
      <c r="H134" s="40">
        <f t="shared" si="3"/>
        <v>0</v>
      </c>
    </row>
    <row r="135" spans="1:8" ht="12.75" hidden="1">
      <c r="A135" s="32"/>
      <c r="B135" s="205"/>
      <c r="C135" s="191"/>
      <c r="D135" s="67"/>
      <c r="E135" s="133"/>
      <c r="F135" s="62"/>
      <c r="G135" s="40"/>
      <c r="H135" s="40">
        <f t="shared" si="3"/>
        <v>0</v>
      </c>
    </row>
    <row r="136" spans="1:8" ht="12.75" hidden="1">
      <c r="A136" s="32"/>
      <c r="B136" s="205"/>
      <c r="C136" s="191"/>
      <c r="D136" s="67"/>
      <c r="E136" s="133"/>
      <c r="F136" s="62"/>
      <c r="G136" s="40"/>
      <c r="H136" s="40">
        <f t="shared" si="3"/>
        <v>0</v>
      </c>
    </row>
    <row r="137" spans="1:8" ht="12.75" hidden="1">
      <c r="A137" s="32"/>
      <c r="B137" s="205"/>
      <c r="C137" s="191"/>
      <c r="D137" s="67"/>
      <c r="E137" s="133"/>
      <c r="F137" s="62"/>
      <c r="G137" s="40"/>
      <c r="H137" s="40">
        <f t="shared" si="3"/>
        <v>0</v>
      </c>
    </row>
    <row r="138" spans="1:8" ht="12.75" hidden="1">
      <c r="A138" s="15"/>
      <c r="B138" s="5"/>
      <c r="C138" s="21"/>
      <c r="D138" s="67"/>
      <c r="E138" s="133"/>
      <c r="F138" s="62"/>
      <c r="G138" s="40"/>
      <c r="H138" s="40">
        <f t="shared" si="3"/>
        <v>0</v>
      </c>
    </row>
    <row r="139" spans="1:8" ht="12.75" hidden="1">
      <c r="A139" s="15" t="s">
        <v>13</v>
      </c>
      <c r="B139" s="5"/>
      <c r="C139" s="21"/>
      <c r="D139" s="65"/>
      <c r="E139" s="133"/>
      <c r="F139" s="62"/>
      <c r="G139" s="40"/>
      <c r="H139" s="40">
        <f t="shared" si="3"/>
        <v>0</v>
      </c>
    </row>
    <row r="140" spans="1:9" ht="12.75">
      <c r="A140" s="15" t="s">
        <v>19</v>
      </c>
      <c r="B140" s="5"/>
      <c r="C140" s="21">
        <v>0</v>
      </c>
      <c r="D140" s="40">
        <f>SUM(D108:D139)</f>
        <v>0</v>
      </c>
      <c r="E140" s="40">
        <f>SUM(E108:E139)</f>
        <v>0</v>
      </c>
      <c r="F140" s="40">
        <f>SUM(F108:F139)</f>
        <v>0</v>
      </c>
      <c r="G140" s="40">
        <f>SUM(G108:G139)</f>
        <v>0</v>
      </c>
      <c r="H140" s="40">
        <f>SUM(H108:H139)</f>
        <v>0</v>
      </c>
      <c r="I140" s="30"/>
    </row>
    <row r="141" spans="1:8" ht="12.75">
      <c r="A141" s="190" t="s">
        <v>11</v>
      </c>
      <c r="B141" s="204"/>
      <c r="C141" s="179"/>
      <c r="D141" s="65"/>
      <c r="E141" s="133"/>
      <c r="F141" s="62"/>
      <c r="G141" s="40"/>
      <c r="H141" s="40"/>
    </row>
    <row r="142" spans="1:8" ht="12.75">
      <c r="A142" s="32" t="s">
        <v>36</v>
      </c>
      <c r="B142" s="205"/>
      <c r="C142" s="191"/>
      <c r="D142" s="67"/>
      <c r="E142" s="62"/>
      <c r="F142" s="62"/>
      <c r="G142" s="40"/>
      <c r="H142" s="40"/>
    </row>
    <row r="143" spans="1:8" ht="12.75" hidden="1">
      <c r="A143" s="15"/>
      <c r="B143" s="5"/>
      <c r="C143" s="21"/>
      <c r="D143" s="67"/>
      <c r="E143" s="62"/>
      <c r="F143" s="62"/>
      <c r="G143" s="40"/>
      <c r="H143" s="40">
        <f>SUM(D143:G143)</f>
        <v>0</v>
      </c>
    </row>
    <row r="144" spans="1:8" ht="12.75" hidden="1">
      <c r="A144" s="15"/>
      <c r="B144" s="5"/>
      <c r="C144" s="21"/>
      <c r="D144" s="67"/>
      <c r="E144" s="62"/>
      <c r="F144" s="62"/>
      <c r="G144" s="40"/>
      <c r="H144" s="40">
        <f>SUM(D144:G144)</f>
        <v>0</v>
      </c>
    </row>
    <row r="145" spans="1:8" ht="12.75" hidden="1">
      <c r="A145" s="15"/>
      <c r="B145" s="5"/>
      <c r="C145" s="21"/>
      <c r="D145" s="67"/>
      <c r="E145" s="62"/>
      <c r="F145" s="62"/>
      <c r="G145" s="40"/>
      <c r="H145" s="40">
        <f>SUM(D145:G145)</f>
        <v>0</v>
      </c>
    </row>
    <row r="146" spans="1:8" ht="12.75" hidden="1">
      <c r="A146" s="15"/>
      <c r="B146" s="5"/>
      <c r="C146" s="21"/>
      <c r="D146" s="67"/>
      <c r="E146" s="62"/>
      <c r="F146" s="62"/>
      <c r="G146" s="40"/>
      <c r="H146" s="40">
        <f>SUM(D146:G146)</f>
        <v>0</v>
      </c>
    </row>
    <row r="147" spans="1:8" ht="12.75" hidden="1">
      <c r="A147" s="15"/>
      <c r="B147" s="5"/>
      <c r="C147" s="21"/>
      <c r="D147" s="67"/>
      <c r="E147" s="62"/>
      <c r="F147" s="62"/>
      <c r="G147" s="40"/>
      <c r="H147" s="40">
        <f>SUM(D147:G147)</f>
        <v>0</v>
      </c>
    </row>
    <row r="148" spans="1:9" ht="12.75">
      <c r="A148" s="15" t="s">
        <v>19</v>
      </c>
      <c r="B148" s="5"/>
      <c r="C148" s="21">
        <v>0</v>
      </c>
      <c r="D148" s="40">
        <f>SUM(D143:D147)</f>
        <v>0</v>
      </c>
      <c r="E148" s="40">
        <f>SUM(E143:E147)</f>
        <v>0</v>
      </c>
      <c r="F148" s="40">
        <f>SUM(F143:F147)</f>
        <v>0</v>
      </c>
      <c r="G148" s="40">
        <f>SUM(G143:G147)</f>
        <v>0</v>
      </c>
      <c r="H148" s="40">
        <f>SUM(H143:H147)</f>
        <v>0</v>
      </c>
      <c r="I148" s="30"/>
    </row>
    <row r="149" spans="1:8" ht="12.75">
      <c r="A149" s="194" t="s">
        <v>12</v>
      </c>
      <c r="B149" s="204"/>
      <c r="C149" s="191"/>
      <c r="D149" s="59"/>
      <c r="E149" s="59"/>
      <c r="F149" s="62"/>
      <c r="G149" s="40"/>
      <c r="H149" s="40"/>
    </row>
    <row r="150" spans="1:8" ht="12.75">
      <c r="A150" s="32" t="s">
        <v>36</v>
      </c>
      <c r="B150" s="205"/>
      <c r="C150" s="191"/>
      <c r="D150" s="59"/>
      <c r="E150" s="133"/>
      <c r="F150" s="59"/>
      <c r="G150" s="40"/>
      <c r="H150" s="40"/>
    </row>
    <row r="151" spans="2:8" s="135" customFormat="1" ht="12.75" hidden="1">
      <c r="B151" s="187"/>
      <c r="C151" s="188"/>
      <c r="D151" s="171"/>
      <c r="E151" s="60"/>
      <c r="F151" s="171"/>
      <c r="G151" s="45"/>
      <c r="H151" s="45">
        <f aca="true" t="shared" si="4" ref="H151:H163">SUM(D151:G151)</f>
        <v>0</v>
      </c>
    </row>
    <row r="152" spans="2:8" s="135" customFormat="1" ht="12.75" hidden="1">
      <c r="B152" s="187"/>
      <c r="C152" s="188"/>
      <c r="D152" s="171"/>
      <c r="E152" s="60"/>
      <c r="F152" s="171"/>
      <c r="G152" s="45"/>
      <c r="H152" s="45">
        <f t="shared" si="4"/>
        <v>0</v>
      </c>
    </row>
    <row r="153" spans="2:8" s="135" customFormat="1" ht="12.75" hidden="1">
      <c r="B153" s="187"/>
      <c r="C153" s="188"/>
      <c r="D153" s="171"/>
      <c r="E153" s="60"/>
      <c r="F153" s="171"/>
      <c r="G153" s="45"/>
      <c r="H153" s="45">
        <f t="shared" si="4"/>
        <v>0</v>
      </c>
    </row>
    <row r="154" spans="2:8" s="135" customFormat="1" ht="12.75" hidden="1">
      <c r="B154" s="187"/>
      <c r="C154" s="188"/>
      <c r="D154" s="171"/>
      <c r="E154" s="60"/>
      <c r="F154" s="171"/>
      <c r="G154" s="45"/>
      <c r="H154" s="45">
        <f t="shared" si="4"/>
        <v>0</v>
      </c>
    </row>
    <row r="155" spans="2:8" s="135" customFormat="1" ht="12.75" hidden="1">
      <c r="B155" s="187"/>
      <c r="C155" s="188"/>
      <c r="D155" s="171"/>
      <c r="E155" s="60"/>
      <c r="F155" s="171"/>
      <c r="G155" s="45"/>
      <c r="H155" s="45">
        <f t="shared" si="4"/>
        <v>0</v>
      </c>
    </row>
    <row r="156" spans="2:8" s="135" customFormat="1" ht="12.75" hidden="1">
      <c r="B156" s="187"/>
      <c r="C156" s="188"/>
      <c r="D156" s="171"/>
      <c r="E156" s="60"/>
      <c r="F156" s="171"/>
      <c r="G156" s="45"/>
      <c r="H156" s="45">
        <f t="shared" si="4"/>
        <v>0</v>
      </c>
    </row>
    <row r="157" spans="2:8" s="135" customFormat="1" ht="12.75" hidden="1">
      <c r="B157" s="187"/>
      <c r="C157" s="188"/>
      <c r="D157" s="171"/>
      <c r="E157" s="60"/>
      <c r="F157" s="171"/>
      <c r="G157" s="45"/>
      <c r="H157" s="45">
        <f t="shared" si="4"/>
        <v>0</v>
      </c>
    </row>
    <row r="158" spans="2:8" s="135" customFormat="1" ht="12.75" hidden="1">
      <c r="B158" s="187"/>
      <c r="C158" s="188"/>
      <c r="D158" s="171"/>
      <c r="E158" s="60"/>
      <c r="F158" s="171"/>
      <c r="G158" s="45"/>
      <c r="H158" s="45">
        <f t="shared" si="4"/>
        <v>0</v>
      </c>
    </row>
    <row r="159" spans="2:8" s="135" customFormat="1" ht="12.75" hidden="1">
      <c r="B159" s="187"/>
      <c r="C159" s="188"/>
      <c r="D159" s="171"/>
      <c r="E159" s="60"/>
      <c r="F159" s="171"/>
      <c r="G159" s="45"/>
      <c r="H159" s="45">
        <f t="shared" si="4"/>
        <v>0</v>
      </c>
    </row>
    <row r="160" spans="2:8" s="135" customFormat="1" ht="12.75" hidden="1">
      <c r="B160" s="187"/>
      <c r="C160" s="188"/>
      <c r="D160" s="171"/>
      <c r="E160" s="60"/>
      <c r="F160" s="171"/>
      <c r="G160" s="45"/>
      <c r="H160" s="45">
        <f t="shared" si="4"/>
        <v>0</v>
      </c>
    </row>
    <row r="161" spans="1:8" s="135" customFormat="1" ht="12.75" hidden="1">
      <c r="A161" s="16"/>
      <c r="B161" s="206"/>
      <c r="C161" s="167"/>
      <c r="D161" s="43"/>
      <c r="E161" s="60"/>
      <c r="F161" s="172"/>
      <c r="G161" s="45"/>
      <c r="H161" s="45">
        <f t="shared" si="4"/>
        <v>0</v>
      </c>
    </row>
    <row r="162" spans="1:8" s="135" customFormat="1" ht="12.75" hidden="1">
      <c r="A162" s="16"/>
      <c r="B162" s="206"/>
      <c r="C162" s="167"/>
      <c r="D162" s="43"/>
      <c r="E162" s="60"/>
      <c r="F162" s="172"/>
      <c r="G162" s="45"/>
      <c r="H162" s="45">
        <f t="shared" si="4"/>
        <v>0</v>
      </c>
    </row>
    <row r="163" spans="1:8" s="135" customFormat="1" ht="12.75" hidden="1">
      <c r="A163" s="16"/>
      <c r="B163" s="206"/>
      <c r="C163" s="167"/>
      <c r="D163" s="43"/>
      <c r="E163" s="60"/>
      <c r="F163" s="172"/>
      <c r="G163" s="45"/>
      <c r="H163" s="45">
        <f t="shared" si="4"/>
        <v>0</v>
      </c>
    </row>
    <row r="164" spans="1:9" s="1" customFormat="1" ht="12.75">
      <c r="A164" s="15" t="s">
        <v>19</v>
      </c>
      <c r="B164" s="5"/>
      <c r="C164" s="21">
        <v>0</v>
      </c>
      <c r="D164" s="40">
        <f>SUM(D151:D163)</f>
        <v>0</v>
      </c>
      <c r="E164" s="40">
        <f>SUM(E151:E163)</f>
        <v>0</v>
      </c>
      <c r="F164" s="40">
        <f>SUM(F151:F163)</f>
        <v>0</v>
      </c>
      <c r="G164" s="40">
        <f>SUM(G151:G163)</f>
        <v>0</v>
      </c>
      <c r="H164" s="40">
        <f>SUM(H151:H163)</f>
        <v>0</v>
      </c>
      <c r="I164" s="22"/>
    </row>
    <row r="165" spans="1:9" s="1" customFormat="1" ht="13.5" thickBot="1">
      <c r="A165" s="15"/>
      <c r="B165" s="5"/>
      <c r="C165" s="21"/>
      <c r="D165" s="40"/>
      <c r="E165" s="40"/>
      <c r="F165" s="40"/>
      <c r="G165" s="40"/>
      <c r="H165" s="40"/>
      <c r="I165" s="22"/>
    </row>
    <row r="166" spans="1:9" ht="16.5" thickBot="1">
      <c r="A166" s="6" t="s">
        <v>21</v>
      </c>
      <c r="B166" s="202"/>
      <c r="C166" s="173">
        <v>0</v>
      </c>
      <c r="D166" s="43">
        <f>D164+D148+D140+D105+D93+D79+D74</f>
        <v>0</v>
      </c>
      <c r="E166" s="43">
        <f>E164+E148+E140+E105+E93+E79+E74</f>
        <v>0</v>
      </c>
      <c r="F166" s="43">
        <f>F164+F148+F140+F105+F93+F79+F74</f>
        <v>0</v>
      </c>
      <c r="G166" s="43">
        <f>G164+G148+G140+G105+G93+G79+G74</f>
        <v>0</v>
      </c>
      <c r="H166" s="43">
        <f>H164+H148+H140+H105+H93+H79+H74</f>
        <v>0</v>
      </c>
      <c r="I166" s="30"/>
    </row>
    <row r="167" spans="1:9" s="1" customFormat="1" ht="12.75">
      <c r="A167" s="15"/>
      <c r="B167" s="5"/>
      <c r="C167" s="21"/>
      <c r="D167" s="40"/>
      <c r="E167" s="40"/>
      <c r="F167" s="40"/>
      <c r="G167" s="40"/>
      <c r="H167" s="40"/>
      <c r="I167" s="22"/>
    </row>
    <row r="168" spans="1:8" ht="18">
      <c r="A168" s="27" t="s">
        <v>145</v>
      </c>
      <c r="B168" s="207">
        <f>B62</f>
        <v>4</v>
      </c>
      <c r="C168" s="174">
        <f>C62+C166</f>
        <v>453927.04740000004</v>
      </c>
      <c r="D168" s="70">
        <f>D166+D62</f>
        <v>113481.76185000001</v>
      </c>
      <c r="E168" s="70">
        <f>E166+E62</f>
        <v>113481.76185000001</v>
      </c>
      <c r="F168" s="70">
        <f>F166+F62</f>
        <v>113481.76185000001</v>
      </c>
      <c r="G168" s="70">
        <f>G166+G62</f>
        <v>113481.76185000001</v>
      </c>
      <c r="H168" s="44">
        <f>H166+H62</f>
        <v>453927.04740000004</v>
      </c>
    </row>
    <row r="172" spans="1:5" ht="12.75">
      <c r="A172" s="15"/>
      <c r="B172" s="5"/>
      <c r="C172" s="21"/>
      <c r="D172" s="180"/>
      <c r="E172" s="180"/>
    </row>
  </sheetData>
  <sheetProtection/>
  <printOptions gridLines="1" horizontalCentered="1"/>
  <pageMargins left="0.27" right="0.25" top="0.6" bottom="0.56" header="0.27" footer="0.21"/>
  <pageSetup fitToHeight="1" fitToWidth="1" horizontalDpi="600" verticalDpi="600" orientation="portrait" scale="56" r:id="rId1"/>
  <headerFooter alignWithMargins="0">
    <oddFooter>&amp;L&amp;F&amp;RPage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8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62.8515625" style="2" bestFit="1" customWidth="1"/>
    <col min="2" max="2" width="22.421875" style="111" bestFit="1" customWidth="1"/>
    <col min="3" max="5" width="18.00390625" style="84" bestFit="1" customWidth="1"/>
    <col min="6" max="7" width="18.00390625" style="85" bestFit="1" customWidth="1"/>
    <col min="8" max="8" width="11.28125" style="2" bestFit="1" customWidth="1"/>
    <col min="9" max="9" width="10.7109375" style="2" bestFit="1" customWidth="1"/>
    <col min="10" max="16384" width="9.140625" style="2" customWidth="1"/>
  </cols>
  <sheetData>
    <row r="1" spans="1:2" ht="12.75">
      <c r="A1" s="1" t="s">
        <v>23</v>
      </c>
      <c r="B1" s="83"/>
    </row>
    <row r="2" spans="1:2" ht="12.75">
      <c r="A2" s="1"/>
      <c r="B2" s="83"/>
    </row>
    <row r="3" spans="1:7" s="4" customFormat="1" ht="20.25" customHeight="1" thickBot="1">
      <c r="A3" s="3" t="s">
        <v>24</v>
      </c>
      <c r="B3" s="86"/>
      <c r="C3" s="87"/>
      <c r="D3" s="87"/>
      <c r="E3" s="88"/>
      <c r="F3" s="89"/>
      <c r="G3" s="89"/>
    </row>
    <row r="4" spans="2:7" s="5" customFormat="1" ht="13.5" thickBot="1">
      <c r="B4" s="90" t="s">
        <v>22</v>
      </c>
      <c r="C4" s="91" t="s">
        <v>14</v>
      </c>
      <c r="D4" s="92" t="s">
        <v>15</v>
      </c>
      <c r="E4" s="93" t="s">
        <v>16</v>
      </c>
      <c r="F4" s="94" t="s">
        <v>17</v>
      </c>
      <c r="G4" s="94" t="s">
        <v>18</v>
      </c>
    </row>
    <row r="5" spans="2:7" s="5" customFormat="1" ht="13.5" hidden="1" thickBot="1">
      <c r="B5" s="95"/>
      <c r="C5" s="96"/>
      <c r="D5" s="96"/>
      <c r="E5" s="97"/>
      <c r="F5" s="97"/>
      <c r="G5" s="97"/>
    </row>
    <row r="6" spans="1:7" s="5" customFormat="1" ht="16.5" thickBot="1">
      <c r="A6" s="6" t="s">
        <v>5</v>
      </c>
      <c r="B6" s="98"/>
      <c r="C6" s="99"/>
      <c r="D6" s="99"/>
      <c r="E6" s="100"/>
      <c r="F6" s="101"/>
      <c r="G6" s="101"/>
    </row>
    <row r="7" spans="1:7" s="5" customFormat="1" ht="16.5" thickBot="1">
      <c r="A7" s="8"/>
      <c r="B7" s="102"/>
      <c r="C7" s="101"/>
      <c r="D7" s="101"/>
      <c r="E7" s="101"/>
      <c r="F7" s="101"/>
      <c r="G7" s="101"/>
    </row>
    <row r="8" spans="1:7" s="11" customFormat="1" ht="13.5" thickBot="1">
      <c r="A8" s="9" t="s">
        <v>0</v>
      </c>
      <c r="B8" s="103"/>
      <c r="C8" s="104"/>
      <c r="D8" s="104"/>
      <c r="E8" s="84"/>
      <c r="F8" s="105"/>
      <c r="G8" s="105"/>
    </row>
    <row r="9" spans="1:7" s="28" customFormat="1" ht="8.25" customHeight="1">
      <c r="A9" s="10"/>
      <c r="B9" s="103"/>
      <c r="C9" s="106"/>
      <c r="D9" s="106"/>
      <c r="E9" s="107"/>
      <c r="F9" s="108"/>
      <c r="G9" s="108"/>
    </row>
    <row r="10" spans="1:9" ht="12.75">
      <c r="A10" s="29" t="s">
        <v>28</v>
      </c>
      <c r="B10" s="109">
        <v>112646</v>
      </c>
      <c r="C10" s="104">
        <v>30887</v>
      </c>
      <c r="D10" s="110">
        <v>30887</v>
      </c>
      <c r="E10" s="110">
        <v>30887</v>
      </c>
      <c r="F10" s="110">
        <v>30887</v>
      </c>
      <c r="G10" s="85">
        <f>SUM(C10:F10)</f>
        <v>123548</v>
      </c>
      <c r="I10" s="111"/>
    </row>
    <row r="11" spans="1:7" ht="12.75">
      <c r="A11" s="29" t="s">
        <v>25</v>
      </c>
      <c r="B11" s="109">
        <v>138000</v>
      </c>
      <c r="C11" s="104">
        <v>34500</v>
      </c>
      <c r="D11" s="104">
        <v>34500</v>
      </c>
      <c r="E11" s="104">
        <v>34500</v>
      </c>
      <c r="F11" s="104">
        <v>34500</v>
      </c>
      <c r="G11" s="85">
        <f>SUM(C11:F11)</f>
        <v>138000</v>
      </c>
    </row>
    <row r="12" spans="1:8" ht="12.75">
      <c r="A12" s="29" t="s">
        <v>30</v>
      </c>
      <c r="B12" s="109">
        <v>93017.12</v>
      </c>
      <c r="C12" s="104">
        <v>23939.5</v>
      </c>
      <c r="D12" s="104">
        <v>23939.5</v>
      </c>
      <c r="E12" s="104">
        <v>23939.5</v>
      </c>
      <c r="F12" s="104">
        <v>23939.5</v>
      </c>
      <c r="G12" s="85">
        <f aca="true" t="shared" si="0" ref="G12:G18">SUM(C12:F12)</f>
        <v>95758</v>
      </c>
      <c r="H12" s="104"/>
    </row>
    <row r="13" spans="1:7" ht="12.75">
      <c r="A13" s="29" t="s">
        <v>26</v>
      </c>
      <c r="B13" s="109">
        <v>35749.79</v>
      </c>
      <c r="C13" s="104">
        <v>8921.75</v>
      </c>
      <c r="D13" s="104">
        <v>8921.75</v>
      </c>
      <c r="E13" s="104">
        <v>8921.75</v>
      </c>
      <c r="F13" s="104">
        <v>8921.75</v>
      </c>
      <c r="G13" s="85">
        <f t="shared" si="0"/>
        <v>35687</v>
      </c>
    </row>
    <row r="14" spans="1:7" ht="12.75">
      <c r="A14" s="29" t="s">
        <v>31</v>
      </c>
      <c r="B14" s="109">
        <v>47283</v>
      </c>
      <c r="C14" s="104">
        <v>11820.75</v>
      </c>
      <c r="D14" s="104">
        <v>11820.75</v>
      </c>
      <c r="E14" s="104">
        <v>11820.75</v>
      </c>
      <c r="F14" s="104">
        <f>11820.75+701.22</f>
        <v>12521.97</v>
      </c>
      <c r="G14" s="85">
        <f t="shared" si="0"/>
        <v>47984.22</v>
      </c>
    </row>
    <row r="15" spans="1:7" ht="12.75">
      <c r="A15" s="29" t="s">
        <v>32</v>
      </c>
      <c r="B15" s="109">
        <v>0</v>
      </c>
      <c r="C15" s="104">
        <v>0</v>
      </c>
      <c r="D15" s="110">
        <v>12627.5</v>
      </c>
      <c r="E15" s="110">
        <v>12627.5</v>
      </c>
      <c r="F15" s="110">
        <v>12627.5</v>
      </c>
      <c r="G15" s="85">
        <f t="shared" si="0"/>
        <v>37882.5</v>
      </c>
    </row>
    <row r="16" spans="1:7" ht="12.75">
      <c r="A16" s="29" t="s">
        <v>45</v>
      </c>
      <c r="B16" s="109">
        <v>106161</v>
      </c>
      <c r="C16" s="104">
        <v>0</v>
      </c>
      <c r="D16" s="110">
        <v>0</v>
      </c>
      <c r="E16" s="110">
        <v>0</v>
      </c>
      <c r="F16" s="110">
        <v>0</v>
      </c>
      <c r="G16" s="85">
        <f t="shared" si="0"/>
        <v>0</v>
      </c>
    </row>
    <row r="17" spans="1:7" ht="12.75">
      <c r="A17" s="29" t="s">
        <v>33</v>
      </c>
      <c r="B17" s="111">
        <v>87884.36</v>
      </c>
      <c r="C17" s="104">
        <v>23208</v>
      </c>
      <c r="D17" s="104">
        <v>23208</v>
      </c>
      <c r="E17" s="104">
        <v>23208</v>
      </c>
      <c r="F17" s="104">
        <v>23208</v>
      </c>
      <c r="G17" s="85">
        <f t="shared" si="0"/>
        <v>92832</v>
      </c>
    </row>
    <row r="18" spans="1:7" ht="13.5" customHeight="1">
      <c r="A18" s="29" t="s">
        <v>27</v>
      </c>
      <c r="B18" s="109">
        <v>36252.44</v>
      </c>
      <c r="C18" s="104">
        <v>9063.11</v>
      </c>
      <c r="D18" s="104">
        <v>9063.11</v>
      </c>
      <c r="E18" s="104">
        <v>9063.11</v>
      </c>
      <c r="F18" s="104">
        <v>9063.11</v>
      </c>
      <c r="G18" s="85">
        <f t="shared" si="0"/>
        <v>36252.44</v>
      </c>
    </row>
    <row r="19" spans="3:5" ht="12.75" customHeight="1">
      <c r="C19" s="112"/>
      <c r="D19" s="113"/>
      <c r="E19" s="104"/>
    </row>
    <row r="20" spans="1:7" s="1" customFormat="1" ht="12.75">
      <c r="A20" s="15" t="s">
        <v>19</v>
      </c>
      <c r="B20" s="114">
        <f>SUM(B10:B18)</f>
        <v>656993.71</v>
      </c>
      <c r="C20" s="115">
        <f>SUM(C10:C19)</f>
        <v>142340.11</v>
      </c>
      <c r="D20" s="115">
        <f>SUM(D10:D19)</f>
        <v>154967.61</v>
      </c>
      <c r="E20" s="115">
        <f>SUM(E10:E19)</f>
        <v>154967.61</v>
      </c>
      <c r="F20" s="115">
        <f>SUM(F10:F19)</f>
        <v>155668.83000000002</v>
      </c>
      <c r="G20" s="115">
        <f>SUM(G10:G19)</f>
        <v>607944.1599999999</v>
      </c>
    </row>
    <row r="21" spans="1:5" ht="12.75">
      <c r="A21" s="18" t="s">
        <v>1</v>
      </c>
      <c r="B21" s="103"/>
      <c r="C21" s="104"/>
      <c r="D21" s="110"/>
      <c r="E21" s="104"/>
    </row>
    <row r="22" spans="2:5" ht="12.75">
      <c r="B22" s="109"/>
      <c r="C22" s="104"/>
      <c r="D22" s="110"/>
      <c r="E22" s="104"/>
    </row>
    <row r="23" spans="1:7" ht="12.75">
      <c r="A23" s="29" t="s">
        <v>43</v>
      </c>
      <c r="B23" s="116">
        <v>45279.5</v>
      </c>
      <c r="C23" s="104">
        <v>11660.75</v>
      </c>
      <c r="D23" s="104">
        <v>11660.75</v>
      </c>
      <c r="E23" s="104">
        <v>11660.75</v>
      </c>
      <c r="F23" s="104">
        <v>11660.75</v>
      </c>
      <c r="G23" s="85">
        <f>SUM(C23:F23)</f>
        <v>46643</v>
      </c>
    </row>
    <row r="24" spans="2:5" ht="12.75">
      <c r="B24" s="109"/>
      <c r="C24" s="104"/>
      <c r="D24" s="110"/>
      <c r="E24" s="104"/>
    </row>
    <row r="25" spans="1:7" s="1" customFormat="1" ht="12.75">
      <c r="A25" s="15" t="s">
        <v>19</v>
      </c>
      <c r="B25" s="114">
        <f>SUM(B23:B24)</f>
        <v>45279.5</v>
      </c>
      <c r="C25" s="115">
        <f>SUM(C22:C24)</f>
        <v>11660.75</v>
      </c>
      <c r="D25" s="115">
        <f>SUM(D22:D24)</f>
        <v>11660.75</v>
      </c>
      <c r="E25" s="115">
        <f>SUM(E22:E24)</f>
        <v>11660.75</v>
      </c>
      <c r="F25" s="115">
        <f>SUM(F22:F24)</f>
        <v>11660.75</v>
      </c>
      <c r="G25" s="115">
        <f>SUM(G22:G24)</f>
        <v>46643</v>
      </c>
    </row>
    <row r="26" spans="1:5" ht="12.75">
      <c r="A26" s="18" t="s">
        <v>2</v>
      </c>
      <c r="B26" s="103"/>
      <c r="C26" s="104"/>
      <c r="D26" s="110"/>
      <c r="E26" s="104"/>
    </row>
    <row r="27" spans="2:5" ht="12.75">
      <c r="B27" s="109"/>
      <c r="C27" s="104"/>
      <c r="D27" s="110"/>
      <c r="E27" s="104"/>
    </row>
    <row r="28" spans="1:4" ht="12.75" hidden="1">
      <c r="A28" s="15"/>
      <c r="B28" s="114"/>
      <c r="C28" s="99"/>
      <c r="D28" s="110"/>
    </row>
    <row r="29" spans="1:7" ht="13.5" thickBot="1">
      <c r="A29" s="15" t="s">
        <v>19</v>
      </c>
      <c r="B29" s="114">
        <v>0</v>
      </c>
      <c r="C29" s="115">
        <f>SUM(C28:C28)</f>
        <v>0</v>
      </c>
      <c r="D29" s="115">
        <f>SUM(D28:D28)</f>
        <v>0</v>
      </c>
      <c r="E29" s="115">
        <f>SUM(E28:E28)</f>
        <v>0</v>
      </c>
      <c r="F29" s="115">
        <f>SUM(F28:F28)</f>
        <v>0</v>
      </c>
      <c r="G29" s="115">
        <f>SUM(G28:G28)</f>
        <v>0</v>
      </c>
    </row>
    <row r="30" spans="1:7" s="1" customFormat="1" ht="13.5" thickBot="1">
      <c r="A30" s="31" t="s">
        <v>34</v>
      </c>
      <c r="B30" s="117"/>
      <c r="C30" s="84"/>
      <c r="D30" s="104"/>
      <c r="E30" s="118"/>
      <c r="F30" s="115"/>
      <c r="G30" s="115"/>
    </row>
    <row r="31" spans="1:7" s="1" customFormat="1" ht="6.75" customHeight="1">
      <c r="A31" s="2"/>
      <c r="B31" s="109"/>
      <c r="C31" s="115"/>
      <c r="D31" s="112"/>
      <c r="E31" s="118"/>
      <c r="F31" s="115"/>
      <c r="G31" s="85"/>
    </row>
    <row r="32" spans="1:7" ht="12.75">
      <c r="A32" s="29" t="s">
        <v>28</v>
      </c>
      <c r="B32" s="109">
        <f>B10*0.1628</f>
        <v>18338.7688</v>
      </c>
      <c r="C32" s="104">
        <v>5028.4025</v>
      </c>
      <c r="D32" s="104">
        <v>5028.4025</v>
      </c>
      <c r="E32" s="104">
        <v>5028.4025</v>
      </c>
      <c r="F32" s="104">
        <v>5028.4025</v>
      </c>
      <c r="G32" s="85">
        <f>SUM(C32:F32)</f>
        <v>20113.61</v>
      </c>
    </row>
    <row r="33" spans="1:7" ht="12.75">
      <c r="A33" s="29" t="s">
        <v>25</v>
      </c>
      <c r="B33" s="109">
        <f aca="true" t="shared" si="1" ref="B33:B40">B11*0.1628</f>
        <v>22466.4</v>
      </c>
      <c r="C33" s="104">
        <v>5616.5</v>
      </c>
      <c r="D33" s="104">
        <v>5616.5</v>
      </c>
      <c r="E33" s="104">
        <v>5616.5</v>
      </c>
      <c r="F33" s="104">
        <v>5616.5</v>
      </c>
      <c r="G33" s="85">
        <f aca="true" t="shared" si="2" ref="G33:G41">SUM(C33:F33)</f>
        <v>22466</v>
      </c>
    </row>
    <row r="34" spans="1:7" ht="12.75">
      <c r="A34" s="29" t="s">
        <v>30</v>
      </c>
      <c r="B34" s="109">
        <f t="shared" si="1"/>
        <v>15143.187135999999</v>
      </c>
      <c r="C34" s="104">
        <v>3796.74</v>
      </c>
      <c r="D34" s="104">
        <v>3796.74</v>
      </c>
      <c r="E34" s="104">
        <v>3796.74</v>
      </c>
      <c r="F34" s="104">
        <v>3796.74</v>
      </c>
      <c r="G34" s="85">
        <f t="shared" si="2"/>
        <v>15186.96</v>
      </c>
    </row>
    <row r="35" spans="1:7" ht="12.75">
      <c r="A35" s="29" t="s">
        <v>26</v>
      </c>
      <c r="B35" s="109">
        <f t="shared" si="1"/>
        <v>5820.065812</v>
      </c>
      <c r="C35" s="104">
        <v>1452.46</v>
      </c>
      <c r="D35" s="104">
        <v>1452.46</v>
      </c>
      <c r="E35" s="104">
        <v>1452.46</v>
      </c>
      <c r="F35" s="104">
        <v>1452.46</v>
      </c>
      <c r="G35" s="85">
        <f t="shared" si="2"/>
        <v>5809.84</v>
      </c>
    </row>
    <row r="36" spans="1:7" ht="12.75">
      <c r="A36" s="29" t="s">
        <v>31</v>
      </c>
      <c r="B36" s="109">
        <f t="shared" si="1"/>
        <v>7697.6724</v>
      </c>
      <c r="C36" s="104">
        <v>1924.4175</v>
      </c>
      <c r="D36" s="104">
        <v>1924.4175</v>
      </c>
      <c r="E36" s="104">
        <v>1924.4175</v>
      </c>
      <c r="F36" s="104">
        <v>1924.4175</v>
      </c>
      <c r="G36" s="85">
        <f t="shared" si="2"/>
        <v>7697.67</v>
      </c>
    </row>
    <row r="37" spans="1:7" ht="12.75">
      <c r="A37" s="29" t="s">
        <v>32</v>
      </c>
      <c r="B37" s="109">
        <f t="shared" si="1"/>
        <v>0</v>
      </c>
      <c r="C37" s="104">
        <v>0</v>
      </c>
      <c r="D37" s="104">
        <v>2055.7575</v>
      </c>
      <c r="E37" s="104">
        <v>2055.7575</v>
      </c>
      <c r="F37" s="104">
        <v>2055.7575</v>
      </c>
      <c r="G37" s="85">
        <f t="shared" si="2"/>
        <v>6167.272500000001</v>
      </c>
    </row>
    <row r="38" spans="1:7" ht="12.75">
      <c r="A38" s="29" t="s">
        <v>45</v>
      </c>
      <c r="B38" s="109">
        <f t="shared" si="1"/>
        <v>17283.0108</v>
      </c>
      <c r="C38" s="104">
        <v>0</v>
      </c>
      <c r="D38" s="104">
        <v>0</v>
      </c>
      <c r="E38" s="104">
        <v>0</v>
      </c>
      <c r="F38" s="104">
        <v>0</v>
      </c>
      <c r="G38" s="85">
        <f t="shared" si="2"/>
        <v>0</v>
      </c>
    </row>
    <row r="39" spans="1:7" ht="12.75">
      <c r="A39" s="29" t="s">
        <v>33</v>
      </c>
      <c r="B39" s="109">
        <f t="shared" si="1"/>
        <v>14307.573808000001</v>
      </c>
      <c r="C39" s="110">
        <v>3778.2625</v>
      </c>
      <c r="D39" s="110">
        <v>3778.2625</v>
      </c>
      <c r="E39" s="110">
        <v>3778.2625</v>
      </c>
      <c r="F39" s="110">
        <v>3778.2625</v>
      </c>
      <c r="G39" s="85">
        <f t="shared" si="2"/>
        <v>15113.05</v>
      </c>
    </row>
    <row r="40" spans="1:7" ht="13.5" customHeight="1">
      <c r="A40" s="29" t="s">
        <v>27</v>
      </c>
      <c r="B40" s="109">
        <f t="shared" si="1"/>
        <v>5901.897232</v>
      </c>
      <c r="C40" s="104">
        <v>1475.474308</v>
      </c>
      <c r="D40" s="104">
        <v>1475.474308</v>
      </c>
      <c r="E40" s="104">
        <v>1475.474308</v>
      </c>
      <c r="F40" s="104">
        <v>1475.474308</v>
      </c>
      <c r="G40" s="85">
        <f t="shared" si="2"/>
        <v>5901.897232</v>
      </c>
    </row>
    <row r="41" spans="1:7" ht="12.75">
      <c r="A41" s="29" t="s">
        <v>29</v>
      </c>
      <c r="B41" s="109">
        <f>B23*0.1628</f>
        <v>7371.5026</v>
      </c>
      <c r="C41" s="104">
        <v>1898.37</v>
      </c>
      <c r="D41" s="104">
        <v>1898.37</v>
      </c>
      <c r="E41" s="104">
        <v>1898.37</v>
      </c>
      <c r="F41" s="104">
        <v>1898.37</v>
      </c>
      <c r="G41" s="85">
        <f t="shared" si="2"/>
        <v>7593.48</v>
      </c>
    </row>
    <row r="42" spans="1:5" ht="12.75">
      <c r="A42" s="29"/>
      <c r="B42" s="116"/>
      <c r="C42" s="112"/>
      <c r="D42" s="110"/>
      <c r="E42" s="104"/>
    </row>
    <row r="43" spans="1:7" s="1" customFormat="1" ht="12.75">
      <c r="A43" s="15" t="s">
        <v>19</v>
      </c>
      <c r="B43" s="114">
        <f>SUM(B32:B42)</f>
        <v>114330.078588</v>
      </c>
      <c r="C43" s="115">
        <f>SUM(C32:C41)</f>
        <v>24970.626808</v>
      </c>
      <c r="D43" s="115">
        <f>SUM(D32:D41)</f>
        <v>27026.384308</v>
      </c>
      <c r="E43" s="115">
        <f>SUM(E32:E41)</f>
        <v>27026.384308</v>
      </c>
      <c r="F43" s="115">
        <f>SUM(F32:F41)</f>
        <v>27026.384308</v>
      </c>
      <c r="G43" s="85">
        <f>SUM(C43:F43)+5033.5</f>
        <v>111083.279732</v>
      </c>
    </row>
    <row r="44" spans="1:7" s="1" customFormat="1" ht="12.75">
      <c r="A44" s="18" t="s">
        <v>3</v>
      </c>
      <c r="B44" s="103"/>
      <c r="C44" s="119"/>
      <c r="D44" s="104"/>
      <c r="E44" s="118"/>
      <c r="F44" s="115"/>
      <c r="G44" s="115"/>
    </row>
    <row r="45" spans="2:4" ht="12.75">
      <c r="B45" s="109"/>
      <c r="C45" s="85"/>
      <c r="D45" s="85"/>
    </row>
    <row r="46" spans="1:7" ht="12.75">
      <c r="A46" s="15" t="s">
        <v>19</v>
      </c>
      <c r="B46" s="114">
        <v>0</v>
      </c>
      <c r="C46" s="115">
        <f>SUM(C44:C45)</f>
        <v>0</v>
      </c>
      <c r="D46" s="115">
        <f>SUM(D44:D45)</f>
        <v>0</v>
      </c>
      <c r="E46" s="115">
        <f>SUM(E44:E45)</f>
        <v>0</v>
      </c>
      <c r="F46" s="115">
        <f>SUM(F44:F45)</f>
        <v>0</v>
      </c>
      <c r="G46" s="115">
        <f>SUM(C46:F46)</f>
        <v>0</v>
      </c>
    </row>
    <row r="47" spans="1:5" ht="13.5" thickBot="1">
      <c r="A47" s="15"/>
      <c r="B47" s="114"/>
      <c r="C47" s="85"/>
      <c r="D47" s="85"/>
      <c r="E47" s="85"/>
    </row>
    <row r="48" spans="1:8" ht="16.5" thickBot="1">
      <c r="A48" s="6" t="s">
        <v>20</v>
      </c>
      <c r="B48" s="120">
        <f>B43+B25+B20</f>
        <v>816603.288588</v>
      </c>
      <c r="C48" s="99">
        <f>C46+C43+C29+C25+C20</f>
        <v>178971.486808</v>
      </c>
      <c r="D48" s="99">
        <f>D46+D43+D29+D25+D20</f>
        <v>193654.744308</v>
      </c>
      <c r="E48" s="99">
        <f>E46+E43+E29+E25+E20</f>
        <v>193654.744308</v>
      </c>
      <c r="F48" s="99">
        <f>F46+F43+F29+F25+F20</f>
        <v>194355.96430800002</v>
      </c>
      <c r="G48" s="99">
        <f>G46+G43+G29+G25+G20</f>
        <v>765670.4397319999</v>
      </c>
      <c r="H48" s="14"/>
    </row>
    <row r="49" spans="1:5" ht="13.5" thickBot="1">
      <c r="A49" s="15"/>
      <c r="B49" s="114"/>
      <c r="C49" s="85"/>
      <c r="D49" s="85"/>
      <c r="E49" s="85"/>
    </row>
    <row r="50" spans="1:5" ht="16.5" thickBot="1">
      <c r="A50" s="6" t="s">
        <v>4</v>
      </c>
      <c r="B50" s="98"/>
      <c r="C50" s="85"/>
      <c r="D50" s="85"/>
      <c r="E50" s="85"/>
    </row>
    <row r="51" spans="1:4" ht="16.5" thickBot="1">
      <c r="A51" s="23"/>
      <c r="B51" s="98"/>
      <c r="C51" s="119"/>
      <c r="D51" s="104"/>
    </row>
    <row r="52" spans="1:4" ht="13.5" thickBot="1">
      <c r="A52" s="19" t="s">
        <v>6</v>
      </c>
      <c r="B52" s="117"/>
      <c r="C52" s="104"/>
      <c r="D52" s="104"/>
    </row>
    <row r="53" spans="1:5" ht="12.75">
      <c r="A53" s="32" t="s">
        <v>35</v>
      </c>
      <c r="B53" s="117"/>
      <c r="C53" s="104"/>
      <c r="E53" s="121"/>
    </row>
    <row r="54" spans="3:7" ht="12.75" hidden="1">
      <c r="C54" s="104"/>
      <c r="D54" s="104"/>
      <c r="G54" s="85">
        <f aca="true" t="shared" si="3" ref="G54:G59">SUM(C54:F54)</f>
        <v>0</v>
      </c>
    </row>
    <row r="55" spans="3:7" ht="12.75" hidden="1">
      <c r="C55" s="104"/>
      <c r="D55" s="104"/>
      <c r="G55" s="85">
        <f t="shared" si="3"/>
        <v>0</v>
      </c>
    </row>
    <row r="56" spans="3:7" ht="12.75" hidden="1">
      <c r="C56" s="104"/>
      <c r="D56" s="104"/>
      <c r="G56" s="85">
        <f t="shared" si="3"/>
        <v>0</v>
      </c>
    </row>
    <row r="57" spans="3:7" ht="12.75" hidden="1">
      <c r="C57" s="104"/>
      <c r="D57" s="104"/>
      <c r="G57" s="85">
        <f t="shared" si="3"/>
        <v>0</v>
      </c>
    </row>
    <row r="58" spans="1:7" ht="12.75" hidden="1">
      <c r="A58" s="15"/>
      <c r="B58" s="122"/>
      <c r="C58" s="119"/>
      <c r="D58" s="104"/>
      <c r="G58" s="85">
        <f t="shared" si="3"/>
        <v>0</v>
      </c>
    </row>
    <row r="59" spans="1:7" ht="12.75" hidden="1">
      <c r="A59" s="15"/>
      <c r="B59" s="122"/>
      <c r="C59" s="123"/>
      <c r="D59" s="104"/>
      <c r="G59" s="85">
        <f t="shared" si="3"/>
        <v>0</v>
      </c>
    </row>
    <row r="60" spans="1:8" ht="13.5" thickBot="1">
      <c r="A60" s="15" t="s">
        <v>19</v>
      </c>
      <c r="B60" s="122">
        <v>0</v>
      </c>
      <c r="C60" s="115">
        <f>SUM(C54:C59)</f>
        <v>0</v>
      </c>
      <c r="D60" s="115">
        <f>SUM(D54:D59)</f>
        <v>0</v>
      </c>
      <c r="E60" s="115">
        <f>SUM(E54:E59)</f>
        <v>0</v>
      </c>
      <c r="F60" s="115">
        <f>SUM(F54:F59)</f>
        <v>0</v>
      </c>
      <c r="G60" s="115">
        <f>SUM(G54:G59)</f>
        <v>0</v>
      </c>
      <c r="H60" s="14"/>
    </row>
    <row r="61" spans="1:7" ht="13.5" thickBot="1">
      <c r="A61" s="19" t="s">
        <v>8</v>
      </c>
      <c r="B61" s="117"/>
      <c r="C61" s="118"/>
      <c r="D61" s="118"/>
      <c r="E61" s="118"/>
      <c r="F61" s="115"/>
      <c r="G61" s="115"/>
    </row>
    <row r="62" spans="1:7" ht="12.75">
      <c r="A62" s="32" t="s">
        <v>35</v>
      </c>
      <c r="B62" s="117"/>
      <c r="C62" s="118"/>
      <c r="D62" s="118"/>
      <c r="E62" s="118"/>
      <c r="F62" s="115"/>
      <c r="G62" s="115"/>
    </row>
    <row r="63" spans="1:7" ht="12.75" hidden="1">
      <c r="A63" s="15"/>
      <c r="B63" s="122"/>
      <c r="C63" s="118"/>
      <c r="D63" s="118"/>
      <c r="E63" s="118"/>
      <c r="F63" s="115"/>
      <c r="G63" s="115">
        <f>SUM(C63:F63)</f>
        <v>0</v>
      </c>
    </row>
    <row r="64" spans="1:7" ht="12.75" hidden="1">
      <c r="A64" s="15"/>
      <c r="B64" s="122"/>
      <c r="C64" s="118"/>
      <c r="D64" s="118"/>
      <c r="E64" s="118"/>
      <c r="F64" s="115"/>
      <c r="G64" s="115">
        <f>SUM(C64:F64)</f>
        <v>0</v>
      </c>
    </row>
    <row r="65" spans="1:8" ht="13.5" thickBot="1">
      <c r="A65" s="15" t="s">
        <v>19</v>
      </c>
      <c r="B65" s="122">
        <v>0</v>
      </c>
      <c r="C65" s="115">
        <f>SUM(C62:C64)</f>
        <v>0</v>
      </c>
      <c r="D65" s="115">
        <f>SUM(D62:D64)</f>
        <v>0</v>
      </c>
      <c r="E65" s="115">
        <f>SUM(E62:E64)</f>
        <v>0</v>
      </c>
      <c r="F65" s="115">
        <f>SUM(F62:F64)</f>
        <v>0</v>
      </c>
      <c r="G65" s="115">
        <f>SUM(G62:G64)</f>
        <v>0</v>
      </c>
      <c r="H65" s="14"/>
    </row>
    <row r="66" spans="1:7" ht="13.5" thickBot="1">
      <c r="A66" s="19" t="s">
        <v>7</v>
      </c>
      <c r="B66" s="117"/>
      <c r="C66" s="118"/>
      <c r="D66" s="118"/>
      <c r="E66" s="118"/>
      <c r="F66" s="115"/>
      <c r="G66" s="115"/>
    </row>
    <row r="67" spans="1:7" ht="12.75">
      <c r="A67" s="32" t="s">
        <v>36</v>
      </c>
      <c r="B67" s="117"/>
      <c r="C67" s="118"/>
      <c r="D67" s="118"/>
      <c r="E67" s="118"/>
      <c r="F67" s="115"/>
      <c r="G67" s="115"/>
    </row>
    <row r="68" spans="1:7" ht="12.75" hidden="1">
      <c r="A68" s="15"/>
      <c r="B68" s="122"/>
      <c r="C68" s="118"/>
      <c r="D68" s="118"/>
      <c r="E68" s="118"/>
      <c r="F68" s="115"/>
      <c r="G68" s="115">
        <f aca="true" t="shared" si="4" ref="G68:G78">SUM(C68:F68)</f>
        <v>0</v>
      </c>
    </row>
    <row r="69" spans="1:7" ht="12.75" hidden="1">
      <c r="A69" s="15"/>
      <c r="B69" s="122"/>
      <c r="C69" s="118"/>
      <c r="D69" s="118"/>
      <c r="E69" s="118"/>
      <c r="F69" s="115"/>
      <c r="G69" s="115">
        <f t="shared" si="4"/>
        <v>0</v>
      </c>
    </row>
    <row r="70" spans="1:7" ht="12.75" hidden="1">
      <c r="A70" s="15"/>
      <c r="B70" s="122"/>
      <c r="C70" s="118"/>
      <c r="D70" s="118"/>
      <c r="E70" s="118"/>
      <c r="F70" s="115"/>
      <c r="G70" s="115">
        <f t="shared" si="4"/>
        <v>0</v>
      </c>
    </row>
    <row r="71" spans="1:7" ht="12.75" hidden="1">
      <c r="A71" s="15"/>
      <c r="B71" s="122"/>
      <c r="C71" s="118"/>
      <c r="D71" s="118"/>
      <c r="E71" s="118"/>
      <c r="F71" s="115"/>
      <c r="G71" s="115">
        <f t="shared" si="4"/>
        <v>0</v>
      </c>
    </row>
    <row r="72" spans="1:7" ht="12.75" hidden="1">
      <c r="A72" s="15"/>
      <c r="B72" s="122"/>
      <c r="C72" s="118"/>
      <c r="D72" s="118"/>
      <c r="E72" s="118"/>
      <c r="F72" s="115"/>
      <c r="G72" s="115">
        <f t="shared" si="4"/>
        <v>0</v>
      </c>
    </row>
    <row r="73" spans="1:7" ht="12.75" hidden="1">
      <c r="A73" s="15"/>
      <c r="B73" s="122"/>
      <c r="C73" s="118"/>
      <c r="D73" s="118"/>
      <c r="E73" s="118"/>
      <c r="F73" s="115"/>
      <c r="G73" s="115">
        <f t="shared" si="4"/>
        <v>0</v>
      </c>
    </row>
    <row r="74" spans="1:7" ht="12.75" hidden="1">
      <c r="A74" s="15"/>
      <c r="B74" s="122"/>
      <c r="C74" s="118"/>
      <c r="D74" s="118"/>
      <c r="E74" s="118"/>
      <c r="F74" s="115"/>
      <c r="G74" s="115">
        <f t="shared" si="4"/>
        <v>0</v>
      </c>
    </row>
    <row r="75" spans="1:7" ht="12.75" hidden="1">
      <c r="A75" s="15"/>
      <c r="B75" s="122"/>
      <c r="C75" s="118"/>
      <c r="D75" s="118"/>
      <c r="E75" s="118"/>
      <c r="F75" s="115"/>
      <c r="G75" s="115">
        <f t="shared" si="4"/>
        <v>0</v>
      </c>
    </row>
    <row r="76" spans="1:7" ht="12.75" hidden="1">
      <c r="A76" s="15"/>
      <c r="B76" s="122"/>
      <c r="C76" s="118"/>
      <c r="D76" s="118"/>
      <c r="E76" s="118"/>
      <c r="F76" s="115"/>
      <c r="G76" s="115">
        <f t="shared" si="4"/>
        <v>0</v>
      </c>
    </row>
    <row r="77" spans="1:7" ht="12.75" hidden="1">
      <c r="A77" s="15"/>
      <c r="B77" s="122"/>
      <c r="C77" s="118"/>
      <c r="D77" s="118"/>
      <c r="E77" s="118"/>
      <c r="F77" s="115"/>
      <c r="G77" s="115">
        <f t="shared" si="4"/>
        <v>0</v>
      </c>
    </row>
    <row r="78" spans="1:7" ht="12.75" hidden="1">
      <c r="A78" s="15"/>
      <c r="B78" s="122"/>
      <c r="C78" s="118"/>
      <c r="D78" s="118"/>
      <c r="E78" s="118"/>
      <c r="F78" s="115"/>
      <c r="G78" s="115">
        <f t="shared" si="4"/>
        <v>0</v>
      </c>
    </row>
    <row r="79" spans="1:7" ht="13.5" thickBot="1">
      <c r="A79" s="15" t="s">
        <v>19</v>
      </c>
      <c r="B79" s="122">
        <v>0</v>
      </c>
      <c r="C79" s="115">
        <f>SUM(C67:C78)</f>
        <v>0</v>
      </c>
      <c r="D79" s="115">
        <f>SUM(D67:D78)</f>
        <v>0</v>
      </c>
      <c r="E79" s="115">
        <f>SUM(E67:E78)</f>
        <v>0</v>
      </c>
      <c r="F79" s="115">
        <f>SUM(F67:F78)</f>
        <v>0</v>
      </c>
      <c r="G79" s="115">
        <f>SUM(G67:G78)</f>
        <v>0</v>
      </c>
    </row>
    <row r="80" spans="1:7" ht="13.5" thickBot="1">
      <c r="A80" s="19" t="s">
        <v>9</v>
      </c>
      <c r="B80" s="117"/>
      <c r="C80" s="118"/>
      <c r="D80" s="118"/>
      <c r="E80" s="118"/>
      <c r="F80" s="115"/>
      <c r="G80" s="115"/>
    </row>
    <row r="81" spans="1:7" ht="12.75">
      <c r="A81" s="32" t="s">
        <v>35</v>
      </c>
      <c r="B81" s="117"/>
      <c r="C81" s="124"/>
      <c r="D81" s="118"/>
      <c r="E81" s="118"/>
      <c r="F81" s="115"/>
      <c r="G81" s="115"/>
    </row>
    <row r="82" spans="1:7" ht="12.75" hidden="1">
      <c r="A82" s="20"/>
      <c r="B82" s="117"/>
      <c r="C82" s="124"/>
      <c r="D82" s="118"/>
      <c r="E82" s="118"/>
      <c r="F82" s="115"/>
      <c r="G82" s="115">
        <f>SUM(C82:F82)</f>
        <v>0</v>
      </c>
    </row>
    <row r="83" spans="1:7" ht="12.75" hidden="1">
      <c r="A83" s="20"/>
      <c r="B83" s="117"/>
      <c r="C83" s="124"/>
      <c r="D83" s="118"/>
      <c r="E83" s="118"/>
      <c r="F83" s="115"/>
      <c r="G83" s="115">
        <f aca="true" t="shared" si="5" ref="G83:G90">SUM(C83:F83)</f>
        <v>0</v>
      </c>
    </row>
    <row r="84" spans="1:7" ht="12.75" hidden="1">
      <c r="A84" s="20"/>
      <c r="B84" s="117"/>
      <c r="C84" s="124"/>
      <c r="D84" s="118"/>
      <c r="E84" s="118"/>
      <c r="F84" s="115"/>
      <c r="G84" s="115">
        <f t="shared" si="5"/>
        <v>0</v>
      </c>
    </row>
    <row r="85" spans="1:7" ht="12.75" hidden="1">
      <c r="A85" s="20"/>
      <c r="B85" s="117"/>
      <c r="C85" s="124"/>
      <c r="D85" s="118"/>
      <c r="E85" s="118"/>
      <c r="F85" s="115"/>
      <c r="G85" s="115">
        <f t="shared" si="5"/>
        <v>0</v>
      </c>
    </row>
    <row r="86" spans="1:7" ht="12.75" hidden="1">
      <c r="A86" s="20"/>
      <c r="B86" s="117"/>
      <c r="C86" s="124"/>
      <c r="D86" s="118"/>
      <c r="E86" s="118"/>
      <c r="F86" s="115"/>
      <c r="G86" s="115">
        <f t="shared" si="5"/>
        <v>0</v>
      </c>
    </row>
    <row r="87" spans="1:7" ht="12.75" hidden="1">
      <c r="A87" s="20"/>
      <c r="B87" s="117"/>
      <c r="C87" s="124"/>
      <c r="D87" s="118"/>
      <c r="E87" s="118"/>
      <c r="F87" s="115"/>
      <c r="G87" s="115">
        <f t="shared" si="5"/>
        <v>0</v>
      </c>
    </row>
    <row r="88" spans="1:7" ht="12.75" hidden="1">
      <c r="A88" s="20"/>
      <c r="B88" s="117"/>
      <c r="C88" s="124"/>
      <c r="D88" s="118"/>
      <c r="E88" s="118"/>
      <c r="F88" s="115"/>
      <c r="G88" s="115">
        <f t="shared" si="5"/>
        <v>0</v>
      </c>
    </row>
    <row r="89" spans="1:7" ht="12.75" hidden="1">
      <c r="A89" s="15"/>
      <c r="B89" s="122"/>
      <c r="C89" s="124"/>
      <c r="D89" s="118"/>
      <c r="E89" s="118"/>
      <c r="F89" s="115"/>
      <c r="G89" s="115">
        <f t="shared" si="5"/>
        <v>0</v>
      </c>
    </row>
    <row r="90" spans="3:7" ht="12.75" hidden="1">
      <c r="C90" s="118"/>
      <c r="D90" s="118"/>
      <c r="E90" s="118"/>
      <c r="F90" s="115"/>
      <c r="G90" s="115">
        <f t="shared" si="5"/>
        <v>0</v>
      </c>
    </row>
    <row r="91" spans="1:8" ht="13.5" thickBot="1">
      <c r="A91" s="15" t="s">
        <v>19</v>
      </c>
      <c r="B91" s="122">
        <v>0</v>
      </c>
      <c r="C91" s="115">
        <f>SUM(C82:C90)</f>
        <v>0</v>
      </c>
      <c r="D91" s="115">
        <f>SUM(D82:D90)</f>
        <v>0</v>
      </c>
      <c r="E91" s="115">
        <f>SUM(E82:E90)</f>
        <v>0</v>
      </c>
      <c r="F91" s="115">
        <f>SUM(F82:F90)</f>
        <v>0</v>
      </c>
      <c r="G91" s="115">
        <f>SUM(G82:G90)</f>
        <v>0</v>
      </c>
      <c r="H91" s="14"/>
    </row>
    <row r="92" spans="1:7" ht="13.5" thickBot="1">
      <c r="A92" s="19" t="s">
        <v>10</v>
      </c>
      <c r="B92" s="117"/>
      <c r="C92" s="118"/>
      <c r="D92" s="118"/>
      <c r="E92" s="118"/>
      <c r="F92" s="115"/>
      <c r="G92" s="115"/>
    </row>
    <row r="93" spans="1:7" ht="12.75">
      <c r="A93" s="32" t="s">
        <v>36</v>
      </c>
      <c r="B93" s="117"/>
      <c r="C93" s="124"/>
      <c r="D93" s="125"/>
      <c r="E93" s="118"/>
      <c r="F93" s="115"/>
      <c r="G93" s="115"/>
    </row>
    <row r="94" spans="1:7" ht="12.75" hidden="1">
      <c r="A94" s="20"/>
      <c r="B94" s="117"/>
      <c r="C94" s="124"/>
      <c r="D94" s="125"/>
      <c r="E94" s="118"/>
      <c r="F94" s="115"/>
      <c r="G94" s="115">
        <f>SUM(C94:F94)</f>
        <v>0</v>
      </c>
    </row>
    <row r="95" spans="1:7" ht="12.75" hidden="1">
      <c r="A95" s="20"/>
      <c r="B95" s="117"/>
      <c r="C95" s="124"/>
      <c r="D95" s="125"/>
      <c r="E95" s="118"/>
      <c r="F95" s="115"/>
      <c r="G95" s="115">
        <f aca="true" t="shared" si="6" ref="G95:G125">SUM(C95:F95)</f>
        <v>0</v>
      </c>
    </row>
    <row r="96" spans="1:7" ht="12.75" hidden="1">
      <c r="A96" s="20"/>
      <c r="B96" s="117"/>
      <c r="C96" s="124"/>
      <c r="D96" s="125"/>
      <c r="E96" s="118"/>
      <c r="F96" s="115"/>
      <c r="G96" s="115">
        <f t="shared" si="6"/>
        <v>0</v>
      </c>
    </row>
    <row r="97" spans="1:7" ht="12.75" hidden="1">
      <c r="A97" s="20"/>
      <c r="B97" s="117"/>
      <c r="C97" s="124"/>
      <c r="D97" s="125"/>
      <c r="E97" s="118"/>
      <c r="F97" s="115"/>
      <c r="G97" s="115">
        <f t="shared" si="6"/>
        <v>0</v>
      </c>
    </row>
    <row r="98" spans="1:7" ht="12.75" hidden="1">
      <c r="A98" s="20"/>
      <c r="B98" s="117"/>
      <c r="C98" s="124"/>
      <c r="D98" s="125"/>
      <c r="E98" s="118"/>
      <c r="F98" s="115"/>
      <c r="G98" s="115">
        <f t="shared" si="6"/>
        <v>0</v>
      </c>
    </row>
    <row r="99" spans="1:7" ht="12.75" hidden="1">
      <c r="A99" s="20"/>
      <c r="B99" s="117"/>
      <c r="C99" s="124"/>
      <c r="D99" s="125"/>
      <c r="E99" s="118"/>
      <c r="F99" s="115"/>
      <c r="G99" s="115">
        <f t="shared" si="6"/>
        <v>0</v>
      </c>
    </row>
    <row r="100" spans="1:7" ht="12.75" hidden="1">
      <c r="A100" s="20"/>
      <c r="B100" s="117"/>
      <c r="C100" s="124"/>
      <c r="D100" s="125"/>
      <c r="E100" s="118"/>
      <c r="F100" s="115"/>
      <c r="G100" s="115">
        <f t="shared" si="6"/>
        <v>0</v>
      </c>
    </row>
    <row r="101" spans="1:7" ht="12.75" hidden="1">
      <c r="A101" s="20"/>
      <c r="B101" s="117"/>
      <c r="C101" s="124"/>
      <c r="D101" s="125"/>
      <c r="E101" s="118"/>
      <c r="F101" s="115"/>
      <c r="G101" s="115">
        <f t="shared" si="6"/>
        <v>0</v>
      </c>
    </row>
    <row r="102" spans="1:7" ht="12.75" hidden="1">
      <c r="A102" s="20"/>
      <c r="B102" s="117"/>
      <c r="C102" s="124"/>
      <c r="D102" s="125"/>
      <c r="E102" s="118"/>
      <c r="F102" s="115"/>
      <c r="G102" s="115">
        <f t="shared" si="6"/>
        <v>0</v>
      </c>
    </row>
    <row r="103" spans="1:7" ht="12.75" hidden="1">
      <c r="A103" s="20"/>
      <c r="B103" s="117"/>
      <c r="C103" s="124"/>
      <c r="D103" s="125"/>
      <c r="E103" s="118"/>
      <c r="F103" s="115"/>
      <c r="G103" s="115">
        <f t="shared" si="6"/>
        <v>0</v>
      </c>
    </row>
    <row r="104" spans="1:7" ht="12.75" hidden="1">
      <c r="A104" s="20"/>
      <c r="B104" s="117"/>
      <c r="C104" s="124"/>
      <c r="D104" s="125"/>
      <c r="E104" s="118"/>
      <c r="F104" s="115"/>
      <c r="G104" s="115">
        <f t="shared" si="6"/>
        <v>0</v>
      </c>
    </row>
    <row r="105" spans="1:7" ht="12.75" hidden="1">
      <c r="A105" s="20"/>
      <c r="B105" s="117"/>
      <c r="C105" s="124"/>
      <c r="D105" s="125"/>
      <c r="E105" s="118"/>
      <c r="F105" s="115"/>
      <c r="G105" s="115">
        <f t="shared" si="6"/>
        <v>0</v>
      </c>
    </row>
    <row r="106" spans="1:7" ht="12.75" hidden="1">
      <c r="A106" s="20"/>
      <c r="B106" s="117"/>
      <c r="C106" s="124"/>
      <c r="D106" s="125"/>
      <c r="E106" s="118"/>
      <c r="F106" s="115"/>
      <c r="G106" s="115">
        <f t="shared" si="6"/>
        <v>0</v>
      </c>
    </row>
    <row r="107" spans="1:7" ht="12.75" hidden="1">
      <c r="A107" s="20"/>
      <c r="B107" s="117"/>
      <c r="C107" s="124"/>
      <c r="D107" s="125"/>
      <c r="E107" s="118"/>
      <c r="F107" s="115"/>
      <c r="G107" s="115">
        <f t="shared" si="6"/>
        <v>0</v>
      </c>
    </row>
    <row r="108" spans="1:7" ht="12.75" hidden="1">
      <c r="A108" s="20"/>
      <c r="B108" s="117"/>
      <c r="C108" s="124"/>
      <c r="D108" s="125"/>
      <c r="E108" s="118"/>
      <c r="F108" s="115"/>
      <c r="G108" s="115">
        <f t="shared" si="6"/>
        <v>0</v>
      </c>
    </row>
    <row r="109" spans="1:7" ht="12.75" hidden="1">
      <c r="A109" s="20"/>
      <c r="B109" s="117"/>
      <c r="C109" s="124"/>
      <c r="D109" s="125"/>
      <c r="E109" s="118"/>
      <c r="F109" s="115"/>
      <c r="G109" s="115">
        <f t="shared" si="6"/>
        <v>0</v>
      </c>
    </row>
    <row r="110" spans="1:7" ht="12.75" hidden="1">
      <c r="A110" s="20"/>
      <c r="B110" s="117"/>
      <c r="C110" s="124"/>
      <c r="D110" s="125"/>
      <c r="E110" s="118"/>
      <c r="F110" s="115"/>
      <c r="G110" s="115">
        <f t="shared" si="6"/>
        <v>0</v>
      </c>
    </row>
    <row r="111" spans="1:7" ht="12.75" hidden="1">
      <c r="A111" s="20"/>
      <c r="B111" s="117"/>
      <c r="C111" s="124"/>
      <c r="D111" s="125"/>
      <c r="E111" s="118"/>
      <c r="F111" s="115"/>
      <c r="G111" s="115">
        <f t="shared" si="6"/>
        <v>0</v>
      </c>
    </row>
    <row r="112" spans="1:7" ht="12.75" hidden="1">
      <c r="A112" s="20"/>
      <c r="B112" s="117"/>
      <c r="C112" s="124"/>
      <c r="D112" s="125"/>
      <c r="E112" s="118"/>
      <c r="F112" s="115"/>
      <c r="G112" s="115">
        <f t="shared" si="6"/>
        <v>0</v>
      </c>
    </row>
    <row r="113" spans="1:7" ht="12.75" hidden="1">
      <c r="A113" s="20"/>
      <c r="B113" s="117"/>
      <c r="C113" s="124"/>
      <c r="D113" s="125"/>
      <c r="E113" s="118"/>
      <c r="F113" s="115"/>
      <c r="G113" s="115">
        <f t="shared" si="6"/>
        <v>0</v>
      </c>
    </row>
    <row r="114" spans="1:7" ht="12.75" hidden="1">
      <c r="A114" s="20"/>
      <c r="B114" s="117"/>
      <c r="C114" s="124"/>
      <c r="D114" s="125"/>
      <c r="E114" s="118"/>
      <c r="F114" s="115"/>
      <c r="G114" s="115">
        <f t="shared" si="6"/>
        <v>0</v>
      </c>
    </row>
    <row r="115" spans="1:7" ht="12.75" hidden="1">
      <c r="A115" s="20"/>
      <c r="B115" s="117"/>
      <c r="C115" s="124"/>
      <c r="D115" s="125"/>
      <c r="E115" s="118"/>
      <c r="F115" s="115"/>
      <c r="G115" s="115">
        <f t="shared" si="6"/>
        <v>0</v>
      </c>
    </row>
    <row r="116" spans="1:7" ht="12.75" hidden="1">
      <c r="A116" s="20"/>
      <c r="B116" s="117"/>
      <c r="C116" s="124"/>
      <c r="D116" s="125"/>
      <c r="E116" s="118"/>
      <c r="F116" s="115"/>
      <c r="G116" s="115">
        <f t="shared" si="6"/>
        <v>0</v>
      </c>
    </row>
    <row r="117" spans="1:7" ht="12.75" hidden="1">
      <c r="A117" s="20"/>
      <c r="B117" s="117"/>
      <c r="C117" s="124"/>
      <c r="D117" s="125"/>
      <c r="E117" s="118"/>
      <c r="F117" s="115"/>
      <c r="G117" s="115">
        <f t="shared" si="6"/>
        <v>0</v>
      </c>
    </row>
    <row r="118" spans="1:7" ht="12.75" hidden="1">
      <c r="A118" s="20"/>
      <c r="B118" s="117"/>
      <c r="C118" s="124"/>
      <c r="D118" s="125"/>
      <c r="E118" s="118"/>
      <c r="F118" s="115"/>
      <c r="G118" s="115">
        <f t="shared" si="6"/>
        <v>0</v>
      </c>
    </row>
    <row r="119" spans="1:7" ht="12.75" hidden="1">
      <c r="A119" s="20"/>
      <c r="B119" s="117"/>
      <c r="C119" s="124"/>
      <c r="D119" s="125"/>
      <c r="E119" s="118"/>
      <c r="F119" s="115"/>
      <c r="G119" s="115">
        <f t="shared" si="6"/>
        <v>0</v>
      </c>
    </row>
    <row r="120" spans="1:7" ht="12.75" hidden="1">
      <c r="A120" s="20"/>
      <c r="B120" s="117"/>
      <c r="C120" s="124"/>
      <c r="D120" s="125"/>
      <c r="E120" s="118"/>
      <c r="F120" s="115"/>
      <c r="G120" s="115">
        <f t="shared" si="6"/>
        <v>0</v>
      </c>
    </row>
    <row r="121" spans="1:7" ht="12.75" hidden="1">
      <c r="A121" s="20"/>
      <c r="B121" s="117"/>
      <c r="C121" s="124"/>
      <c r="D121" s="125"/>
      <c r="E121" s="118"/>
      <c r="F121" s="115"/>
      <c r="G121" s="115">
        <f t="shared" si="6"/>
        <v>0</v>
      </c>
    </row>
    <row r="122" spans="1:7" ht="12.75" hidden="1">
      <c r="A122" s="20"/>
      <c r="B122" s="117"/>
      <c r="C122" s="124"/>
      <c r="D122" s="125"/>
      <c r="E122" s="118"/>
      <c r="F122" s="115"/>
      <c r="G122" s="115">
        <f t="shared" si="6"/>
        <v>0</v>
      </c>
    </row>
    <row r="123" spans="1:7" ht="12.75" hidden="1">
      <c r="A123" s="20"/>
      <c r="B123" s="117"/>
      <c r="C123" s="124"/>
      <c r="D123" s="125"/>
      <c r="E123" s="118"/>
      <c r="F123" s="115"/>
      <c r="G123" s="115">
        <f t="shared" si="6"/>
        <v>0</v>
      </c>
    </row>
    <row r="124" spans="1:7" ht="12.75" hidden="1">
      <c r="A124" s="15"/>
      <c r="B124" s="122"/>
      <c r="C124" s="124"/>
      <c r="D124" s="125"/>
      <c r="E124" s="118"/>
      <c r="F124" s="115"/>
      <c r="G124" s="115">
        <f t="shared" si="6"/>
        <v>0</v>
      </c>
    </row>
    <row r="125" spans="1:7" ht="12.75" hidden="1">
      <c r="A125" s="15" t="s">
        <v>13</v>
      </c>
      <c r="B125" s="122"/>
      <c r="C125" s="123"/>
      <c r="D125" s="125"/>
      <c r="E125" s="118"/>
      <c r="F125" s="115"/>
      <c r="G125" s="115">
        <f t="shared" si="6"/>
        <v>0</v>
      </c>
    </row>
    <row r="126" spans="1:8" ht="12.75">
      <c r="A126" s="15" t="s">
        <v>19</v>
      </c>
      <c r="B126" s="122">
        <v>0</v>
      </c>
      <c r="C126" s="115">
        <f>SUM(C94:C125)</f>
        <v>0</v>
      </c>
      <c r="D126" s="115">
        <f>SUM(D94:D125)</f>
        <v>0</v>
      </c>
      <c r="E126" s="115">
        <f>SUM(E94:E125)</f>
        <v>0</v>
      </c>
      <c r="F126" s="115">
        <f>SUM(F94:F125)</f>
        <v>0</v>
      </c>
      <c r="G126" s="115">
        <f>SUM(G94:G125)</f>
        <v>0</v>
      </c>
      <c r="H126" s="14"/>
    </row>
    <row r="127" spans="1:7" ht="12.75">
      <c r="A127" s="18" t="s">
        <v>11</v>
      </c>
      <c r="B127" s="103"/>
      <c r="C127" s="123"/>
      <c r="D127" s="125"/>
      <c r="E127" s="118"/>
      <c r="F127" s="115"/>
      <c r="G127" s="115"/>
    </row>
    <row r="128" spans="1:7" ht="12.75">
      <c r="A128" s="32" t="s">
        <v>36</v>
      </c>
      <c r="B128" s="117"/>
      <c r="C128" s="124"/>
      <c r="D128" s="118"/>
      <c r="E128" s="118"/>
      <c r="F128" s="115"/>
      <c r="G128" s="115"/>
    </row>
    <row r="129" spans="1:7" ht="12.75" hidden="1">
      <c r="A129" s="15"/>
      <c r="B129" s="122"/>
      <c r="C129" s="124"/>
      <c r="D129" s="118"/>
      <c r="E129" s="118"/>
      <c r="F129" s="115"/>
      <c r="G129" s="115">
        <f>SUM(C129:F129)</f>
        <v>0</v>
      </c>
    </row>
    <row r="130" spans="1:7" ht="12.75" hidden="1">
      <c r="A130" s="15"/>
      <c r="B130" s="122"/>
      <c r="C130" s="124"/>
      <c r="D130" s="118"/>
      <c r="E130" s="118"/>
      <c r="F130" s="115"/>
      <c r="G130" s="115">
        <f>SUM(C130:F130)</f>
        <v>0</v>
      </c>
    </row>
    <row r="131" spans="1:7" ht="12.75" hidden="1">
      <c r="A131" s="15"/>
      <c r="B131" s="122"/>
      <c r="C131" s="124"/>
      <c r="D131" s="118"/>
      <c r="E131" s="118"/>
      <c r="F131" s="115"/>
      <c r="G131" s="115">
        <f>SUM(C131:F131)</f>
        <v>0</v>
      </c>
    </row>
    <row r="132" spans="1:7" ht="12.75" hidden="1">
      <c r="A132" s="15"/>
      <c r="B132" s="122"/>
      <c r="C132" s="124"/>
      <c r="D132" s="118"/>
      <c r="E132" s="118"/>
      <c r="F132" s="115"/>
      <c r="G132" s="115">
        <f>SUM(C132:F132)</f>
        <v>0</v>
      </c>
    </row>
    <row r="133" spans="1:7" ht="12.75" hidden="1">
      <c r="A133" s="15"/>
      <c r="B133" s="122"/>
      <c r="C133" s="124"/>
      <c r="D133" s="118"/>
      <c r="E133" s="118"/>
      <c r="F133" s="115"/>
      <c r="G133" s="115">
        <f>SUM(C133:F133)</f>
        <v>0</v>
      </c>
    </row>
    <row r="134" spans="1:8" ht="12.75">
      <c r="A134" s="15" t="s">
        <v>19</v>
      </c>
      <c r="B134" s="122">
        <v>0</v>
      </c>
      <c r="C134" s="115">
        <f>SUM(C129:C133)</f>
        <v>0</v>
      </c>
      <c r="D134" s="115">
        <f>SUM(D129:D133)</f>
        <v>0</v>
      </c>
      <c r="E134" s="115">
        <f>SUM(E129:E133)</f>
        <v>0</v>
      </c>
      <c r="F134" s="115">
        <f>SUM(F129:F133)</f>
        <v>0</v>
      </c>
      <c r="G134" s="115">
        <f>SUM(G129:G133)</f>
        <v>0</v>
      </c>
      <c r="H134" s="14"/>
    </row>
    <row r="135" spans="1:7" ht="12.75">
      <c r="A135" s="25" t="s">
        <v>12</v>
      </c>
      <c r="B135" s="117"/>
      <c r="C135" s="112"/>
      <c r="D135" s="112"/>
      <c r="E135" s="118"/>
      <c r="F135" s="115"/>
      <c r="G135" s="115"/>
    </row>
    <row r="136" spans="1:7" ht="12.75">
      <c r="A136" s="32" t="s">
        <v>36</v>
      </c>
      <c r="B136" s="117"/>
      <c r="C136" s="112"/>
      <c r="D136" s="125"/>
      <c r="E136" s="112"/>
      <c r="F136" s="115"/>
      <c r="G136" s="115"/>
    </row>
    <row r="137" spans="2:7" s="12" customFormat="1" ht="12.75" hidden="1">
      <c r="B137" s="109"/>
      <c r="C137" s="126"/>
      <c r="D137" s="113"/>
      <c r="E137" s="126"/>
      <c r="F137" s="127"/>
      <c r="G137" s="127">
        <f>SUM(C137:F137)</f>
        <v>0</v>
      </c>
    </row>
    <row r="138" spans="2:7" s="12" customFormat="1" ht="12.75" hidden="1">
      <c r="B138" s="109"/>
      <c r="C138" s="126"/>
      <c r="D138" s="113"/>
      <c r="E138" s="126"/>
      <c r="F138" s="127"/>
      <c r="G138" s="127">
        <f aca="true" t="shared" si="7" ref="G138:G149">SUM(C138:F138)</f>
        <v>0</v>
      </c>
    </row>
    <row r="139" spans="2:7" s="12" customFormat="1" ht="12.75" hidden="1">
      <c r="B139" s="109"/>
      <c r="C139" s="126"/>
      <c r="D139" s="113"/>
      <c r="E139" s="126"/>
      <c r="F139" s="127"/>
      <c r="G139" s="127">
        <f t="shared" si="7"/>
        <v>0</v>
      </c>
    </row>
    <row r="140" spans="2:7" s="12" customFormat="1" ht="12.75" hidden="1">
      <c r="B140" s="109"/>
      <c r="C140" s="126"/>
      <c r="D140" s="113"/>
      <c r="E140" s="126"/>
      <c r="F140" s="127"/>
      <c r="G140" s="127">
        <f t="shared" si="7"/>
        <v>0</v>
      </c>
    </row>
    <row r="141" spans="2:7" s="12" customFormat="1" ht="12.75" hidden="1">
      <c r="B141" s="109"/>
      <c r="C141" s="126"/>
      <c r="D141" s="113"/>
      <c r="E141" s="126"/>
      <c r="F141" s="127"/>
      <c r="G141" s="127">
        <f t="shared" si="7"/>
        <v>0</v>
      </c>
    </row>
    <row r="142" spans="2:7" s="12" customFormat="1" ht="12.75" hidden="1">
      <c r="B142" s="109"/>
      <c r="C142" s="126"/>
      <c r="D142" s="113"/>
      <c r="E142" s="126"/>
      <c r="F142" s="127"/>
      <c r="G142" s="127">
        <f t="shared" si="7"/>
        <v>0</v>
      </c>
    </row>
    <row r="143" spans="2:7" s="12" customFormat="1" ht="12.75" hidden="1">
      <c r="B143" s="109"/>
      <c r="C143" s="126"/>
      <c r="D143" s="113"/>
      <c r="E143" s="126"/>
      <c r="F143" s="127"/>
      <c r="G143" s="127">
        <f t="shared" si="7"/>
        <v>0</v>
      </c>
    </row>
    <row r="144" spans="2:7" s="12" customFormat="1" ht="12.75" hidden="1">
      <c r="B144" s="109"/>
      <c r="C144" s="126"/>
      <c r="D144" s="113"/>
      <c r="E144" s="126"/>
      <c r="F144" s="127"/>
      <c r="G144" s="127">
        <f t="shared" si="7"/>
        <v>0</v>
      </c>
    </row>
    <row r="145" spans="2:7" s="12" customFormat="1" ht="12.75" hidden="1">
      <c r="B145" s="109"/>
      <c r="C145" s="126"/>
      <c r="D145" s="113"/>
      <c r="E145" s="126"/>
      <c r="F145" s="127"/>
      <c r="G145" s="127">
        <f t="shared" si="7"/>
        <v>0</v>
      </c>
    </row>
    <row r="146" spans="2:7" s="12" customFormat="1" ht="12.75" hidden="1">
      <c r="B146" s="109"/>
      <c r="C146" s="126"/>
      <c r="D146" s="113"/>
      <c r="E146" s="126"/>
      <c r="F146" s="127"/>
      <c r="G146" s="127">
        <f t="shared" si="7"/>
        <v>0</v>
      </c>
    </row>
    <row r="147" spans="1:7" s="12" customFormat="1" ht="12.75" hidden="1">
      <c r="A147" s="16"/>
      <c r="B147" s="114"/>
      <c r="C147" s="99"/>
      <c r="D147" s="113"/>
      <c r="E147" s="128"/>
      <c r="F147" s="127"/>
      <c r="G147" s="127">
        <f t="shared" si="7"/>
        <v>0</v>
      </c>
    </row>
    <row r="148" spans="1:7" s="12" customFormat="1" ht="12.75" hidden="1">
      <c r="A148" s="16"/>
      <c r="B148" s="114"/>
      <c r="C148" s="99"/>
      <c r="D148" s="113"/>
      <c r="E148" s="128"/>
      <c r="F148" s="127"/>
      <c r="G148" s="127">
        <f t="shared" si="7"/>
        <v>0</v>
      </c>
    </row>
    <row r="149" spans="1:7" s="12" customFormat="1" ht="12.75" hidden="1">
      <c r="A149" s="16"/>
      <c r="B149" s="114"/>
      <c r="C149" s="99"/>
      <c r="D149" s="113"/>
      <c r="E149" s="128"/>
      <c r="F149" s="127"/>
      <c r="G149" s="127">
        <f t="shared" si="7"/>
        <v>0</v>
      </c>
    </row>
    <row r="150" spans="1:8" s="1" customFormat="1" ht="12.75">
      <c r="A150" s="15" t="s">
        <v>19</v>
      </c>
      <c r="B150" s="122">
        <v>0</v>
      </c>
      <c r="C150" s="115">
        <f>SUM(C137:C149)</f>
        <v>0</v>
      </c>
      <c r="D150" s="115">
        <f>SUM(D137:D149)</f>
        <v>0</v>
      </c>
      <c r="E150" s="115">
        <f>SUM(E137:E149)</f>
        <v>0</v>
      </c>
      <c r="F150" s="115">
        <f>SUM(F137:F149)</f>
        <v>0</v>
      </c>
      <c r="G150" s="115">
        <f>SUM(G137:G149)</f>
        <v>0</v>
      </c>
      <c r="H150" s="22"/>
    </row>
    <row r="151" spans="1:8" s="1" customFormat="1" ht="13.5" thickBot="1">
      <c r="A151" s="15"/>
      <c r="B151" s="122"/>
      <c r="C151" s="115"/>
      <c r="D151" s="115"/>
      <c r="E151" s="115"/>
      <c r="F151" s="115"/>
      <c r="G151" s="115"/>
      <c r="H151" s="22"/>
    </row>
    <row r="152" spans="1:8" ht="16.5" thickBot="1">
      <c r="A152" s="6" t="s">
        <v>21</v>
      </c>
      <c r="B152" s="129">
        <v>0</v>
      </c>
      <c r="C152" s="99">
        <f>C150+C134+C126+C91+C79+C65+C60</f>
        <v>0</v>
      </c>
      <c r="D152" s="99">
        <f>D150+D134+D126+D91+D79+D65+D60</f>
        <v>0</v>
      </c>
      <c r="E152" s="99">
        <f>E150+E134+E126+E91+E79+E65+E60</f>
        <v>0</v>
      </c>
      <c r="F152" s="99">
        <f>F150+F134+F126+F91+F79+F65+F60</f>
        <v>0</v>
      </c>
      <c r="G152" s="99">
        <f>G150+G134+G126+G91+G79+G65+G60</f>
        <v>0</v>
      </c>
      <c r="H152" s="14"/>
    </row>
    <row r="153" spans="1:8" s="1" customFormat="1" ht="12.75">
      <c r="A153" s="15"/>
      <c r="B153" s="122"/>
      <c r="C153" s="115"/>
      <c r="D153" s="115"/>
      <c r="E153" s="115"/>
      <c r="F153" s="115"/>
      <c r="G153" s="115"/>
      <c r="H153" s="22"/>
    </row>
    <row r="154" spans="1:7" ht="18">
      <c r="A154" s="27" t="s">
        <v>37</v>
      </c>
      <c r="B154" s="130">
        <f>B48+B152</f>
        <v>816603.288588</v>
      </c>
      <c r="C154" s="131">
        <f>C152+C48</f>
        <v>178971.486808</v>
      </c>
      <c r="D154" s="131">
        <f>D152+D48</f>
        <v>193654.744308</v>
      </c>
      <c r="E154" s="131">
        <f>E152+E48</f>
        <v>193654.744308</v>
      </c>
      <c r="F154" s="131">
        <f>F152+F48</f>
        <v>194355.96430800002</v>
      </c>
      <c r="G154" s="132">
        <f>G152+G48</f>
        <v>765670.4397319999</v>
      </c>
    </row>
    <row r="158" spans="1:4" ht="12.75">
      <c r="A158" s="15"/>
      <c r="B158" s="122"/>
      <c r="C158" s="104"/>
      <c r="D158" s="104"/>
    </row>
  </sheetData>
  <sheetProtection/>
  <printOptions gridLines="1" horizontalCentered="1"/>
  <pageMargins left="0.27" right="0.25" top="0.6" bottom="0.56" header="0.27" footer="0.21"/>
  <pageSetup horizontalDpi="600" verticalDpi="600" orientation="landscape" paperSize="5" scale="90" r:id="rId1"/>
  <headerFooter>
    <oddFooter>&amp;L&amp;F&amp;RPage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3"/>
  <sheetViews>
    <sheetView zoomScalePageLayoutView="0" workbookViewId="0" topLeftCell="A1">
      <pane xSplit="1" ySplit="4" topLeftCell="B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"/>
    </sheetView>
  </sheetViews>
  <sheetFormatPr defaultColWidth="9.140625" defaultRowHeight="12.75"/>
  <cols>
    <col min="1" max="1" width="62.8515625" style="2" bestFit="1" customWidth="1"/>
    <col min="2" max="2" width="22.28125" style="24" bestFit="1" customWidth="1"/>
    <col min="3" max="3" width="14.00390625" style="46" customWidth="1"/>
    <col min="4" max="4" width="14.00390625" style="46" bestFit="1" customWidth="1"/>
    <col min="5" max="5" width="14.00390625" style="47" bestFit="1" customWidth="1"/>
    <col min="6" max="6" width="14.00390625" style="33" bestFit="1" customWidth="1"/>
    <col min="7" max="7" width="13.8515625" style="33" customWidth="1"/>
    <col min="8" max="16384" width="9.140625" style="2" customWidth="1"/>
  </cols>
  <sheetData>
    <row r="1" spans="1:2" ht="12.75">
      <c r="A1" s="1" t="s">
        <v>23</v>
      </c>
      <c r="B1" s="76"/>
    </row>
    <row r="2" spans="1:2" ht="12.75">
      <c r="A2" s="1"/>
      <c r="B2" s="76"/>
    </row>
    <row r="3" spans="1:7" s="4" customFormat="1" ht="20.25" customHeight="1" thickBot="1">
      <c r="A3" s="3" t="s">
        <v>38</v>
      </c>
      <c r="B3" s="77"/>
      <c r="C3" s="48"/>
      <c r="D3" s="48"/>
      <c r="E3" s="49"/>
      <c r="F3" s="34"/>
      <c r="G3" s="34"/>
    </row>
    <row r="4" spans="2:7" s="5" customFormat="1" ht="13.5" thickBot="1">
      <c r="B4" s="90" t="s">
        <v>22</v>
      </c>
      <c r="C4" s="50" t="s">
        <v>14</v>
      </c>
      <c r="D4" s="51" t="s">
        <v>15</v>
      </c>
      <c r="E4" s="52" t="s">
        <v>16</v>
      </c>
      <c r="F4" s="35" t="s">
        <v>17</v>
      </c>
      <c r="G4" s="35" t="s">
        <v>18</v>
      </c>
    </row>
    <row r="5" spans="2:7" s="5" customFormat="1" ht="13.5" thickBot="1">
      <c r="B5" s="78"/>
      <c r="C5" s="53"/>
      <c r="D5" s="53"/>
      <c r="E5" s="36"/>
      <c r="F5" s="36"/>
      <c r="G5" s="36"/>
    </row>
    <row r="6" spans="1:7" s="5" customFormat="1" ht="16.5" thickBot="1">
      <c r="A6" s="6" t="s">
        <v>5</v>
      </c>
      <c r="B6" s="79"/>
      <c r="C6" s="54"/>
      <c r="D6" s="54"/>
      <c r="E6" s="55"/>
      <c r="F6" s="37"/>
      <c r="G6" s="37"/>
    </row>
    <row r="7" spans="1:7" s="5" customFormat="1" ht="16.5" thickBot="1">
      <c r="A7" s="8"/>
      <c r="B7" s="76"/>
      <c r="C7" s="37"/>
      <c r="D7" s="37"/>
      <c r="E7" s="37"/>
      <c r="F7" s="37"/>
      <c r="G7" s="37"/>
    </row>
    <row r="8" spans="1:7" s="11" customFormat="1" ht="13.5" thickBot="1">
      <c r="A8" s="9" t="s">
        <v>0</v>
      </c>
      <c r="B8" s="80"/>
      <c r="C8" s="56"/>
      <c r="D8" s="56"/>
      <c r="E8" s="47"/>
      <c r="F8" s="38"/>
      <c r="G8" s="38"/>
    </row>
    <row r="9" spans="1:7" s="11" customFormat="1" ht="13.5" customHeight="1">
      <c r="A9" s="10"/>
      <c r="B9" s="80"/>
      <c r="C9" s="56"/>
      <c r="D9" s="56"/>
      <c r="E9" s="47"/>
      <c r="F9" s="38"/>
      <c r="G9" s="38"/>
    </row>
    <row r="10" spans="1:7" ht="15" customHeight="1">
      <c r="A10" s="2" t="s">
        <v>39</v>
      </c>
      <c r="B10" s="13">
        <v>99434</v>
      </c>
      <c r="C10" s="57">
        <v>26109</v>
      </c>
      <c r="D10" s="57">
        <v>26109</v>
      </c>
      <c r="E10" s="57">
        <v>26109</v>
      </c>
      <c r="F10" s="57">
        <v>26109</v>
      </c>
      <c r="G10" s="39">
        <f>SUM(C10:F10)</f>
        <v>104436</v>
      </c>
    </row>
    <row r="11" spans="1:7" ht="15" customHeight="1">
      <c r="A11" s="2" t="s">
        <v>39</v>
      </c>
      <c r="B11" s="13">
        <v>99434</v>
      </c>
      <c r="C11" s="57">
        <v>0</v>
      </c>
      <c r="D11" s="57">
        <v>0</v>
      </c>
      <c r="E11" s="57">
        <v>0</v>
      </c>
      <c r="F11" s="57">
        <v>0</v>
      </c>
      <c r="G11" s="39">
        <v>0</v>
      </c>
    </row>
    <row r="12" spans="1:7" ht="15" customHeight="1">
      <c r="A12" s="29" t="s">
        <v>40</v>
      </c>
      <c r="B12" s="13">
        <v>0</v>
      </c>
      <c r="C12" s="57">
        <v>18579.5</v>
      </c>
      <c r="D12" s="57">
        <v>18579.5</v>
      </c>
      <c r="E12" s="57">
        <v>18579.5</v>
      </c>
      <c r="F12" s="57">
        <v>18579.5</v>
      </c>
      <c r="G12" s="39">
        <f>SUM(C12:F12)</f>
        <v>74318</v>
      </c>
    </row>
    <row r="13" spans="1:7" ht="15" customHeight="1">
      <c r="A13" s="29" t="s">
        <v>40</v>
      </c>
      <c r="B13" s="13">
        <v>74982.01</v>
      </c>
      <c r="C13" s="57">
        <v>18579.5</v>
      </c>
      <c r="D13" s="57">
        <v>18579.5</v>
      </c>
      <c r="E13" s="57">
        <v>18579.5</v>
      </c>
      <c r="F13" s="57">
        <v>18579.5</v>
      </c>
      <c r="G13" s="39">
        <f>SUM(C13:F13)</f>
        <v>74318</v>
      </c>
    </row>
    <row r="14" spans="1:7" ht="14.25" customHeight="1">
      <c r="A14" s="29" t="s">
        <v>41</v>
      </c>
      <c r="B14" s="81">
        <v>76626</v>
      </c>
      <c r="C14" s="57">
        <v>0</v>
      </c>
      <c r="D14" s="57">
        <v>18002.5</v>
      </c>
      <c r="E14" s="57">
        <v>18002.5</v>
      </c>
      <c r="F14" s="57">
        <v>18002.5</v>
      </c>
      <c r="G14" s="39">
        <f>SUM(C14:F14)</f>
        <v>54007.5</v>
      </c>
    </row>
    <row r="15" spans="1:7" ht="12.75">
      <c r="A15" s="15"/>
      <c r="B15" s="17"/>
      <c r="C15" s="59"/>
      <c r="D15" s="60"/>
      <c r="E15" s="57"/>
      <c r="F15" s="39"/>
      <c r="G15" s="39"/>
    </row>
    <row r="16" spans="1:7" ht="12.75">
      <c r="A16" s="15" t="s">
        <v>19</v>
      </c>
      <c r="B16" s="17">
        <f>SUM(B10:B15)+900</f>
        <v>351376.01</v>
      </c>
      <c r="C16" s="40">
        <f>SUM(C10:C15)</f>
        <v>63268</v>
      </c>
      <c r="D16" s="40">
        <f>SUM(D10:D15)</f>
        <v>81270.5</v>
      </c>
      <c r="E16" s="40">
        <f>SUM(E10:E15)</f>
        <v>81270.5</v>
      </c>
      <c r="F16" s="40">
        <f>SUM(F10:F15)</f>
        <v>81270.5</v>
      </c>
      <c r="G16" s="40">
        <f>SUM(G10:G15)</f>
        <v>307079.5</v>
      </c>
    </row>
    <row r="17" spans="1:7" ht="12.75">
      <c r="A17" s="18" t="s">
        <v>1</v>
      </c>
      <c r="B17" s="80"/>
      <c r="C17" s="71"/>
      <c r="D17" s="72"/>
      <c r="E17" s="73"/>
      <c r="F17" s="74"/>
      <c r="G17" s="74"/>
    </row>
    <row r="18" spans="2:7" ht="12.75">
      <c r="B18" s="13"/>
      <c r="C18" s="57"/>
      <c r="D18" s="58"/>
      <c r="E18" s="57"/>
      <c r="F18" s="39"/>
      <c r="G18" s="39"/>
    </row>
    <row r="19" spans="1:7" ht="12.75">
      <c r="A19" s="29" t="s">
        <v>42</v>
      </c>
      <c r="B19" s="75">
        <v>46643</v>
      </c>
      <c r="C19" s="57">
        <v>12001.625</v>
      </c>
      <c r="D19" s="57">
        <v>12001.625</v>
      </c>
      <c r="E19" s="57">
        <v>12001.625</v>
      </c>
      <c r="F19" s="57">
        <v>12001.625</v>
      </c>
      <c r="G19" s="39">
        <f>SUM(C19:F19)</f>
        <v>48006.5</v>
      </c>
    </row>
    <row r="20" spans="2:7" ht="12.75">
      <c r="B20" s="13"/>
      <c r="C20" s="57"/>
      <c r="D20" s="58"/>
      <c r="E20" s="57"/>
      <c r="F20" s="39"/>
      <c r="G20" s="39"/>
    </row>
    <row r="21" spans="1:7" ht="12.75">
      <c r="A21" s="15" t="s">
        <v>19</v>
      </c>
      <c r="B21" s="17">
        <f>SUM(B19:B20)</f>
        <v>46643</v>
      </c>
      <c r="C21" s="40">
        <f>SUM(C18:C20)</f>
        <v>12001.625</v>
      </c>
      <c r="D21" s="40">
        <f>SUM(D18:D20)</f>
        <v>12001.625</v>
      </c>
      <c r="E21" s="40">
        <f>SUM(E18:E20)</f>
        <v>12001.625</v>
      </c>
      <c r="F21" s="40">
        <f>SUM(F18:F20)</f>
        <v>12001.625</v>
      </c>
      <c r="G21" s="40">
        <f>SUM(G18:G20)</f>
        <v>48006.5</v>
      </c>
    </row>
    <row r="22" spans="1:7" ht="12.75">
      <c r="A22" s="18" t="s">
        <v>2</v>
      </c>
      <c r="B22" s="80"/>
      <c r="C22" s="57"/>
      <c r="D22" s="58"/>
      <c r="E22" s="57"/>
      <c r="F22" s="39"/>
      <c r="G22" s="39"/>
    </row>
    <row r="23" spans="1:7" s="12" customFormat="1" ht="12.75">
      <c r="A23" s="10"/>
      <c r="B23" s="80"/>
      <c r="C23" s="68"/>
      <c r="D23" s="58"/>
      <c r="E23" s="68"/>
      <c r="F23" s="42"/>
      <c r="G23" s="42"/>
    </row>
    <row r="24" spans="2:7" ht="12.75">
      <c r="B24" s="13"/>
      <c r="C24" s="57"/>
      <c r="D24" s="58"/>
      <c r="E24" s="57"/>
      <c r="F24" s="39"/>
      <c r="G24" s="39"/>
    </row>
    <row r="25" spans="1:7" ht="12.75" hidden="1">
      <c r="A25" s="15"/>
      <c r="B25" s="17"/>
      <c r="C25" s="59"/>
      <c r="D25" s="58"/>
      <c r="E25" s="57"/>
      <c r="F25" s="39"/>
      <c r="G25" s="39">
        <f>SUM(C25:F25)</f>
        <v>0</v>
      </c>
    </row>
    <row r="26" spans="2:7" ht="12.75" hidden="1">
      <c r="B26" s="13"/>
      <c r="C26" s="57"/>
      <c r="D26" s="58"/>
      <c r="E26" s="57"/>
      <c r="F26" s="39"/>
      <c r="G26" s="39">
        <f>SUM(C26:F26)</f>
        <v>0</v>
      </c>
    </row>
    <row r="27" spans="1:7" ht="12.75" hidden="1">
      <c r="A27" s="15"/>
      <c r="B27" s="17"/>
      <c r="C27" s="43"/>
      <c r="D27" s="58"/>
      <c r="E27" s="61"/>
      <c r="F27" s="39"/>
      <c r="G27" s="39">
        <f>SUM(C27:F27)</f>
        <v>0</v>
      </c>
    </row>
    <row r="28" spans="1:7" ht="13.5" thickBot="1">
      <c r="A28" s="15" t="s">
        <v>19</v>
      </c>
      <c r="B28" s="17">
        <v>0</v>
      </c>
      <c r="C28" s="40">
        <f>SUM(C25:C27)</f>
        <v>0</v>
      </c>
      <c r="D28" s="40">
        <f>SUM(D25:D27)</f>
        <v>0</v>
      </c>
      <c r="E28" s="40">
        <f>SUM(E25:E27)</f>
        <v>0</v>
      </c>
      <c r="F28" s="40">
        <f>SUM(F25:F27)</f>
        <v>0</v>
      </c>
      <c r="G28" s="40">
        <f>SUM(G25:G27)</f>
        <v>0</v>
      </c>
    </row>
    <row r="29" spans="1:7" s="1" customFormat="1" ht="15.75" customHeight="1" thickBot="1">
      <c r="A29" s="31" t="s">
        <v>44</v>
      </c>
      <c r="B29" s="80"/>
      <c r="C29" s="61"/>
      <c r="D29" s="57"/>
      <c r="E29" s="62"/>
      <c r="F29" s="40"/>
      <c r="G29" s="40"/>
    </row>
    <row r="30" spans="1:7" s="1" customFormat="1" ht="12" customHeight="1">
      <c r="A30" s="2"/>
      <c r="B30" s="13"/>
      <c r="C30" s="40"/>
      <c r="D30" s="59"/>
      <c r="E30" s="62"/>
      <c r="F30" s="40"/>
      <c r="G30" s="39"/>
    </row>
    <row r="31" spans="1:7" ht="15" customHeight="1">
      <c r="A31" s="2" t="s">
        <v>39</v>
      </c>
      <c r="B31" s="13">
        <f>B10*0.1628</f>
        <v>16187.8552</v>
      </c>
      <c r="C31" s="57">
        <v>4250.5452</v>
      </c>
      <c r="D31" s="57">
        <v>4250.5452</v>
      </c>
      <c r="E31" s="57">
        <v>4250.5452</v>
      </c>
      <c r="F31" s="57">
        <v>4250.5452</v>
      </c>
      <c r="G31" s="39">
        <f>SUM(C31:F31)</f>
        <v>17002.1808</v>
      </c>
    </row>
    <row r="32" spans="1:7" ht="15" customHeight="1">
      <c r="A32" s="2" t="s">
        <v>39</v>
      </c>
      <c r="B32" s="13">
        <f>B11*0.1628</f>
        <v>16187.8552</v>
      </c>
      <c r="C32" s="57">
        <v>0</v>
      </c>
      <c r="D32" s="57">
        <v>0</v>
      </c>
      <c r="E32" s="57">
        <v>0</v>
      </c>
      <c r="F32" s="57">
        <v>0</v>
      </c>
      <c r="G32" s="39">
        <v>0</v>
      </c>
    </row>
    <row r="33" spans="1:7" ht="15" customHeight="1">
      <c r="A33" s="29" t="s">
        <v>40</v>
      </c>
      <c r="B33" s="13">
        <f>B12*0.1628</f>
        <v>0</v>
      </c>
      <c r="C33" s="57">
        <v>3024.7426</v>
      </c>
      <c r="D33" s="57">
        <v>3024.7426</v>
      </c>
      <c r="E33" s="57">
        <v>3024.7426</v>
      </c>
      <c r="F33" s="57">
        <v>3024.7426</v>
      </c>
      <c r="G33" s="39">
        <f>SUM(C33:F33)</f>
        <v>12098.9704</v>
      </c>
    </row>
    <row r="34" spans="1:7" ht="15" customHeight="1">
      <c r="A34" s="29" t="s">
        <v>40</v>
      </c>
      <c r="B34" s="13">
        <f>B13*0.1628</f>
        <v>12207.071227999999</v>
      </c>
      <c r="C34" s="57">
        <v>3024.7426</v>
      </c>
      <c r="D34" s="57">
        <v>3024.7426</v>
      </c>
      <c r="E34" s="57">
        <v>3024.7426</v>
      </c>
      <c r="F34" s="57">
        <v>3024.7426</v>
      </c>
      <c r="G34" s="39">
        <f>SUM(C34:F34)</f>
        <v>12098.9704</v>
      </c>
    </row>
    <row r="35" spans="1:7" ht="14.25" customHeight="1">
      <c r="A35" s="29" t="s">
        <v>41</v>
      </c>
      <c r="B35" s="13">
        <f>B14*0.1628</f>
        <v>12474.7128</v>
      </c>
      <c r="C35" s="57">
        <v>2930.807</v>
      </c>
      <c r="D35" s="57">
        <v>2930.807</v>
      </c>
      <c r="E35" s="57">
        <v>2930.807</v>
      </c>
      <c r="F35" s="57">
        <v>2930.807</v>
      </c>
      <c r="G35" s="39">
        <f>SUM(C35:F35)</f>
        <v>11723.228</v>
      </c>
    </row>
    <row r="36" spans="1:7" ht="14.25" customHeight="1">
      <c r="A36" s="2" t="str">
        <f>A19</f>
        <v>Hearing Examiner  14/5 (WAE)</v>
      </c>
      <c r="B36" s="13">
        <f>B19*0.1628</f>
        <v>7593.4804</v>
      </c>
      <c r="C36" s="57">
        <f>$B$36/4</f>
        <v>1898.3701</v>
      </c>
      <c r="D36" s="57">
        <v>1898.3701</v>
      </c>
      <c r="E36" s="57">
        <v>1898.3701</v>
      </c>
      <c r="F36" s="57">
        <v>1898.3701</v>
      </c>
      <c r="G36" s="39">
        <f>SUM(C36:F36)</f>
        <v>7593.4804</v>
      </c>
    </row>
    <row r="37" spans="2:7" ht="14.25" customHeight="1">
      <c r="B37" s="13"/>
      <c r="C37" s="57"/>
      <c r="D37" s="58"/>
      <c r="E37" s="57"/>
      <c r="F37" s="39"/>
      <c r="G37" s="39"/>
    </row>
    <row r="38" spans="1:7" s="1" customFormat="1" ht="12.75">
      <c r="A38" s="15" t="s">
        <v>19</v>
      </c>
      <c r="B38" s="17">
        <f>SUM(B31:B37)</f>
        <v>64650.974828</v>
      </c>
      <c r="C38" s="40">
        <f>SUM(C31:C37)</f>
        <v>15129.2075</v>
      </c>
      <c r="D38" s="40">
        <f>SUM(D31:D37)</f>
        <v>15129.2075</v>
      </c>
      <c r="E38" s="40">
        <f>SUM(E31:E37)</f>
        <v>15129.2075</v>
      </c>
      <c r="F38" s="40">
        <f>SUM(F31:F37)</f>
        <v>15129.2075</v>
      </c>
      <c r="G38" s="40">
        <f>SUM(G31:G36)</f>
        <v>60516.83</v>
      </c>
    </row>
    <row r="39" spans="1:7" s="1" customFormat="1" ht="12.75">
      <c r="A39" s="18" t="s">
        <v>3</v>
      </c>
      <c r="B39" s="80"/>
      <c r="C39" s="63"/>
      <c r="D39" s="57"/>
      <c r="E39" s="62"/>
      <c r="F39" s="40"/>
      <c r="G39" s="40"/>
    </row>
    <row r="40" spans="2:7" ht="12.75">
      <c r="B40" s="13"/>
      <c r="C40" s="39"/>
      <c r="D40" s="39"/>
      <c r="E40" s="61"/>
      <c r="F40" s="39"/>
      <c r="G40" s="39"/>
    </row>
    <row r="41" spans="1:7" ht="12.75">
      <c r="A41" s="15" t="s">
        <v>19</v>
      </c>
      <c r="B41" s="17">
        <v>0</v>
      </c>
      <c r="C41" s="40">
        <f>SUM(C39:C40)</f>
        <v>0</v>
      </c>
      <c r="D41" s="40">
        <f>SUM(D39:D40)</f>
        <v>0</v>
      </c>
      <c r="E41" s="40">
        <f>SUM(E39:E40)</f>
        <v>0</v>
      </c>
      <c r="F41" s="40">
        <f>SUM(F39:F40)</f>
        <v>0</v>
      </c>
      <c r="G41" s="40">
        <f>SUM(C41:F41)</f>
        <v>0</v>
      </c>
    </row>
    <row r="42" spans="1:7" ht="13.5" thickBot="1">
      <c r="A42" s="15"/>
      <c r="B42" s="17"/>
      <c r="C42" s="39"/>
      <c r="D42" s="39"/>
      <c r="E42" s="39"/>
      <c r="F42" s="39"/>
      <c r="G42" s="39"/>
    </row>
    <row r="43" spans="1:8" ht="16.5" thickBot="1">
      <c r="A43" s="6" t="s">
        <v>20</v>
      </c>
      <c r="B43" s="79">
        <f>B16+B19+B28+B38+B41</f>
        <v>462669.984828</v>
      </c>
      <c r="C43" s="43">
        <f>C41+C38+C28+C21+C16</f>
        <v>90398.8325</v>
      </c>
      <c r="D43" s="43">
        <f>D41+D38+D28+D21+D16</f>
        <v>108401.3325</v>
      </c>
      <c r="E43" s="43">
        <f>E41+E38+E28+E21+E16</f>
        <v>108401.3325</v>
      </c>
      <c r="F43" s="43">
        <f>F41+F38+F28+F21+F16</f>
        <v>108401.3325</v>
      </c>
      <c r="G43" s="43">
        <f>G41+G38+G28+G21+G16</f>
        <v>415602.83</v>
      </c>
      <c r="H43" s="14"/>
    </row>
    <row r="44" spans="1:8" s="12" customFormat="1" ht="15.75">
      <c r="A44" s="7"/>
      <c r="B44" s="79"/>
      <c r="C44" s="43"/>
      <c r="D44" s="43"/>
      <c r="E44" s="43"/>
      <c r="F44" s="43"/>
      <c r="G44" s="43"/>
      <c r="H44" s="26"/>
    </row>
    <row r="45" spans="1:7" ht="13.5" thickBot="1">
      <c r="A45" s="15"/>
      <c r="B45" s="17"/>
      <c r="C45" s="39"/>
      <c r="D45" s="39"/>
      <c r="E45" s="39"/>
      <c r="F45" s="39"/>
      <c r="G45" s="39"/>
    </row>
    <row r="46" spans="1:5" ht="16.5" thickBot="1">
      <c r="A46" s="6" t="s">
        <v>4</v>
      </c>
      <c r="B46" s="79"/>
      <c r="C46" s="33"/>
      <c r="D46" s="33"/>
      <c r="E46" s="33"/>
    </row>
    <row r="47" spans="1:7" ht="16.5" thickBot="1">
      <c r="A47" s="23"/>
      <c r="B47" s="79"/>
      <c r="C47" s="63"/>
      <c r="D47" s="57"/>
      <c r="E47" s="61"/>
      <c r="F47" s="39"/>
      <c r="G47" s="39"/>
    </row>
    <row r="48" spans="1:7" ht="13.5" thickBot="1">
      <c r="A48" s="19" t="s">
        <v>6</v>
      </c>
      <c r="B48" s="80"/>
      <c r="C48" s="57"/>
      <c r="D48" s="57"/>
      <c r="E48" s="61"/>
      <c r="F48" s="39"/>
      <c r="G48" s="39"/>
    </row>
    <row r="49" spans="1:7" ht="12.75">
      <c r="A49" s="32" t="s">
        <v>46</v>
      </c>
      <c r="B49" s="80">
        <v>10000</v>
      </c>
      <c r="C49" s="57">
        <v>2858</v>
      </c>
      <c r="D49" s="61">
        <v>5714</v>
      </c>
      <c r="E49" s="64"/>
      <c r="F49" s="39">
        <v>1428</v>
      </c>
      <c r="G49" s="39">
        <f>SUM(C49:F55)</f>
        <v>15000</v>
      </c>
    </row>
    <row r="50" spans="1:7" s="145" customFormat="1" ht="12.75">
      <c r="A50" s="145" t="s">
        <v>55</v>
      </c>
      <c r="B50" s="144"/>
      <c r="C50" s="147"/>
      <c r="D50" s="147"/>
      <c r="E50" s="138">
        <v>3000</v>
      </c>
      <c r="F50" s="139">
        <v>2000</v>
      </c>
      <c r="G50" s="139">
        <f aca="true" t="shared" si="0" ref="G50:G55">SUM(C50:F50)</f>
        <v>5000</v>
      </c>
    </row>
    <row r="51" spans="3:7" ht="12.75" hidden="1">
      <c r="C51" s="57"/>
      <c r="D51" s="57"/>
      <c r="E51" s="61"/>
      <c r="F51" s="39"/>
      <c r="G51" s="39">
        <f t="shared" si="0"/>
        <v>0</v>
      </c>
    </row>
    <row r="52" spans="3:7" ht="12.75" hidden="1">
      <c r="C52" s="57"/>
      <c r="D52" s="57"/>
      <c r="E52" s="61"/>
      <c r="F52" s="39"/>
      <c r="G52" s="39">
        <f t="shared" si="0"/>
        <v>0</v>
      </c>
    </row>
    <row r="53" spans="3:7" ht="12.75" hidden="1">
      <c r="C53" s="57"/>
      <c r="D53" s="57"/>
      <c r="E53" s="61"/>
      <c r="F53" s="39"/>
      <c r="G53" s="39">
        <f t="shared" si="0"/>
        <v>0</v>
      </c>
    </row>
    <row r="54" spans="1:7" ht="12.75" hidden="1">
      <c r="A54" s="15"/>
      <c r="B54" s="76"/>
      <c r="C54" s="63"/>
      <c r="D54" s="57"/>
      <c r="E54" s="61"/>
      <c r="F54" s="39"/>
      <c r="G54" s="39">
        <f t="shared" si="0"/>
        <v>0</v>
      </c>
    </row>
    <row r="55" spans="1:7" ht="12.75" hidden="1">
      <c r="A55" s="15"/>
      <c r="B55" s="76"/>
      <c r="C55" s="65"/>
      <c r="D55" s="57"/>
      <c r="E55" s="61"/>
      <c r="F55" s="39"/>
      <c r="G55" s="39">
        <f t="shared" si="0"/>
        <v>0</v>
      </c>
    </row>
    <row r="56" spans="1:7" ht="12.75">
      <c r="A56" s="15"/>
      <c r="B56" s="76"/>
      <c r="C56" s="65"/>
      <c r="D56" s="57"/>
      <c r="E56" s="61"/>
      <c r="F56" s="39"/>
      <c r="G56" s="39"/>
    </row>
    <row r="57" spans="1:8" ht="13.5" thickBot="1">
      <c r="A57" s="15" t="s">
        <v>19</v>
      </c>
      <c r="B57" s="76">
        <f aca="true" t="shared" si="1" ref="B57:G57">SUM(B49:B56)</f>
        <v>10000</v>
      </c>
      <c r="C57" s="133">
        <f t="shared" si="1"/>
        <v>2858</v>
      </c>
      <c r="D57" s="133">
        <f t="shared" si="1"/>
        <v>5714</v>
      </c>
      <c r="E57" s="133">
        <f t="shared" si="1"/>
        <v>3000</v>
      </c>
      <c r="F57" s="133">
        <f t="shared" si="1"/>
        <v>3428</v>
      </c>
      <c r="G57" s="133">
        <f t="shared" si="1"/>
        <v>20000</v>
      </c>
      <c r="H57" s="14"/>
    </row>
    <row r="58" spans="1:7" ht="13.5" thickBot="1">
      <c r="A58" s="19" t="s">
        <v>8</v>
      </c>
      <c r="B58" s="80"/>
      <c r="C58" s="61"/>
      <c r="D58" s="61"/>
      <c r="E58" s="61"/>
      <c r="F58" s="39"/>
      <c r="G58" s="39"/>
    </row>
    <row r="59" spans="1:7" ht="12.75">
      <c r="A59" s="32" t="s">
        <v>36</v>
      </c>
      <c r="B59" s="80"/>
      <c r="C59" s="61"/>
      <c r="D59" s="61"/>
      <c r="E59" s="61"/>
      <c r="F59" s="39"/>
      <c r="G59" s="39"/>
    </row>
    <row r="60" spans="1:7" ht="12.75" hidden="1">
      <c r="A60" s="15"/>
      <c r="B60" s="76"/>
      <c r="C60" s="61"/>
      <c r="D60" s="61"/>
      <c r="E60" s="61"/>
      <c r="F60" s="39"/>
      <c r="G60" s="39">
        <f>SUM(C60:F60)</f>
        <v>0</v>
      </c>
    </row>
    <row r="61" spans="1:7" ht="12.75" hidden="1">
      <c r="A61" s="15"/>
      <c r="B61" s="76"/>
      <c r="C61" s="62"/>
      <c r="D61" s="61"/>
      <c r="E61" s="61"/>
      <c r="F61" s="39"/>
      <c r="G61" s="39">
        <f>SUM(C61:F61)</f>
        <v>0</v>
      </c>
    </row>
    <row r="62" spans="1:8" ht="13.5" thickBot="1">
      <c r="A62" s="15" t="s">
        <v>19</v>
      </c>
      <c r="B62" s="76">
        <v>0</v>
      </c>
      <c r="C62" s="40">
        <f>SUM(C59:C61)</f>
        <v>0</v>
      </c>
      <c r="D62" s="40">
        <f>SUM(D59:D61)</f>
        <v>0</v>
      </c>
      <c r="E62" s="40">
        <f>SUM(E59:E61)</f>
        <v>0</v>
      </c>
      <c r="F62" s="40">
        <f>SUM(F59:F61)</f>
        <v>0</v>
      </c>
      <c r="G62" s="40">
        <f>SUM(G59:G61)</f>
        <v>0</v>
      </c>
      <c r="H62" s="14"/>
    </row>
    <row r="63" spans="1:7" ht="13.5" thickBot="1">
      <c r="A63" s="19" t="s">
        <v>7</v>
      </c>
      <c r="B63" s="80"/>
      <c r="C63" s="61"/>
      <c r="D63" s="61"/>
      <c r="E63" s="61"/>
      <c r="F63" s="39"/>
      <c r="G63" s="39"/>
    </row>
    <row r="64" spans="1:7" ht="12.75">
      <c r="A64" s="32" t="s">
        <v>36</v>
      </c>
      <c r="B64" s="80"/>
      <c r="C64" s="61"/>
      <c r="D64" s="61"/>
      <c r="E64" s="61"/>
      <c r="F64" s="39"/>
      <c r="G64" s="39"/>
    </row>
    <row r="65" spans="1:7" ht="12.75" hidden="1">
      <c r="A65" s="15"/>
      <c r="B65" s="76"/>
      <c r="C65" s="61"/>
      <c r="D65" s="61"/>
      <c r="E65" s="61"/>
      <c r="F65" s="39"/>
      <c r="G65" s="39">
        <f aca="true" t="shared" si="2" ref="G65:G75">SUM(C65:F65)</f>
        <v>0</v>
      </c>
    </row>
    <row r="66" spans="1:7" ht="12.75" hidden="1">
      <c r="A66" s="15"/>
      <c r="B66" s="76"/>
      <c r="C66" s="61"/>
      <c r="D66" s="61"/>
      <c r="E66" s="61"/>
      <c r="F66" s="39"/>
      <c r="G66" s="39">
        <f t="shared" si="2"/>
        <v>0</v>
      </c>
    </row>
    <row r="67" spans="1:7" ht="12.75" hidden="1">
      <c r="A67" s="15"/>
      <c r="B67" s="76"/>
      <c r="C67" s="61"/>
      <c r="D67" s="61"/>
      <c r="E67" s="61"/>
      <c r="F67" s="39"/>
      <c r="G67" s="39">
        <f t="shared" si="2"/>
        <v>0</v>
      </c>
    </row>
    <row r="68" spans="1:7" ht="12.75" hidden="1">
      <c r="A68" s="15"/>
      <c r="B68" s="76"/>
      <c r="C68" s="61"/>
      <c r="D68" s="61"/>
      <c r="E68" s="61"/>
      <c r="F68" s="39"/>
      <c r="G68" s="39">
        <f t="shared" si="2"/>
        <v>0</v>
      </c>
    </row>
    <row r="69" spans="1:7" ht="12.75" hidden="1">
      <c r="A69" s="15"/>
      <c r="B69" s="76"/>
      <c r="C69" s="61"/>
      <c r="D69" s="61"/>
      <c r="E69" s="61"/>
      <c r="F69" s="39"/>
      <c r="G69" s="39">
        <f t="shared" si="2"/>
        <v>0</v>
      </c>
    </row>
    <row r="70" spans="1:7" ht="12.75" hidden="1">
      <c r="A70" s="15"/>
      <c r="B70" s="76"/>
      <c r="C70" s="61"/>
      <c r="D70" s="61"/>
      <c r="E70" s="61"/>
      <c r="F70" s="39"/>
      <c r="G70" s="39">
        <f t="shared" si="2"/>
        <v>0</v>
      </c>
    </row>
    <row r="71" spans="1:7" ht="12.75" hidden="1">
      <c r="A71" s="15"/>
      <c r="B71" s="76"/>
      <c r="C71" s="61"/>
      <c r="D71" s="61"/>
      <c r="E71" s="61"/>
      <c r="F71" s="39"/>
      <c r="G71" s="39">
        <f t="shared" si="2"/>
        <v>0</v>
      </c>
    </row>
    <row r="72" spans="1:7" ht="12.75" hidden="1">
      <c r="A72" s="15"/>
      <c r="B72" s="76"/>
      <c r="C72" s="61"/>
      <c r="D72" s="61"/>
      <c r="E72" s="61"/>
      <c r="F72" s="39"/>
      <c r="G72" s="39">
        <f t="shared" si="2"/>
        <v>0</v>
      </c>
    </row>
    <row r="73" spans="1:7" ht="12.75" hidden="1">
      <c r="A73" s="15"/>
      <c r="B73" s="76"/>
      <c r="C73" s="61"/>
      <c r="D73" s="61"/>
      <c r="E73" s="61"/>
      <c r="F73" s="39"/>
      <c r="G73" s="39">
        <f t="shared" si="2"/>
        <v>0</v>
      </c>
    </row>
    <row r="74" spans="1:7" ht="12.75" hidden="1">
      <c r="A74" s="15"/>
      <c r="B74" s="76"/>
      <c r="C74" s="61"/>
      <c r="D74" s="61"/>
      <c r="E74" s="61"/>
      <c r="F74" s="39"/>
      <c r="G74" s="39">
        <f t="shared" si="2"/>
        <v>0</v>
      </c>
    </row>
    <row r="75" spans="1:7" ht="12.75" hidden="1">
      <c r="A75" s="15"/>
      <c r="B75" s="76"/>
      <c r="C75" s="62"/>
      <c r="D75" s="61"/>
      <c r="E75" s="61"/>
      <c r="F75" s="39"/>
      <c r="G75" s="39">
        <f t="shared" si="2"/>
        <v>0</v>
      </c>
    </row>
    <row r="76" spans="1:7" ht="13.5" thickBot="1">
      <c r="A76" s="15" t="s">
        <v>19</v>
      </c>
      <c r="B76" s="76">
        <v>0</v>
      </c>
      <c r="C76" s="40">
        <f>SUM(C64:C75)</f>
        <v>0</v>
      </c>
      <c r="D76" s="40">
        <f>SUM(D64:D75)</f>
        <v>0</v>
      </c>
      <c r="E76" s="40">
        <f>SUM(E64:E75)</f>
        <v>0</v>
      </c>
      <c r="F76" s="40">
        <f>SUM(F64:F75)</f>
        <v>0</v>
      </c>
      <c r="G76" s="40">
        <f>SUM(G64:G75)</f>
        <v>0</v>
      </c>
    </row>
    <row r="77" spans="1:7" ht="13.5" thickBot="1">
      <c r="A77" s="19" t="s">
        <v>9</v>
      </c>
      <c r="B77" s="80"/>
      <c r="C77" s="61"/>
      <c r="D77" s="61"/>
      <c r="E77" s="61"/>
      <c r="F77" s="39"/>
      <c r="G77" s="39"/>
    </row>
    <row r="78" spans="1:7" ht="12.75">
      <c r="A78" s="20"/>
      <c r="B78" s="80"/>
      <c r="C78" s="64"/>
      <c r="D78" s="61"/>
      <c r="E78" s="61"/>
      <c r="F78" s="39"/>
      <c r="G78" s="39"/>
    </row>
    <row r="79" spans="1:7" ht="12.75">
      <c r="A79" s="32" t="s">
        <v>48</v>
      </c>
      <c r="B79" s="80">
        <v>30000</v>
      </c>
      <c r="C79" s="64">
        <v>10000</v>
      </c>
      <c r="D79" s="61">
        <v>10000</v>
      </c>
      <c r="E79" s="61">
        <v>6000</v>
      </c>
      <c r="F79" s="39">
        <v>4000</v>
      </c>
      <c r="G79" s="39">
        <f aca="true" t="shared" si="3" ref="G79:G85">SUM(C79:F79)</f>
        <v>30000</v>
      </c>
    </row>
    <row r="80" spans="1:7" ht="12.75">
      <c r="A80" s="32" t="s">
        <v>51</v>
      </c>
      <c r="B80" s="80">
        <v>15000</v>
      </c>
      <c r="C80" s="64">
        <v>4000</v>
      </c>
      <c r="D80" s="61">
        <v>4000</v>
      </c>
      <c r="E80" s="61">
        <v>4000</v>
      </c>
      <c r="F80" s="39">
        <v>3000</v>
      </c>
      <c r="G80" s="39">
        <f t="shared" si="3"/>
        <v>15000</v>
      </c>
    </row>
    <row r="81" spans="1:7" s="145" customFormat="1" ht="12.75">
      <c r="A81" s="134" t="s">
        <v>54</v>
      </c>
      <c r="B81" s="142"/>
      <c r="C81" s="143"/>
      <c r="D81" s="138"/>
      <c r="E81" s="146">
        <v>4000</v>
      </c>
      <c r="F81" s="145">
        <v>4000</v>
      </c>
      <c r="G81" s="139">
        <f t="shared" si="3"/>
        <v>8000</v>
      </c>
    </row>
    <row r="82" spans="1:7" ht="12.75">
      <c r="A82" s="20"/>
      <c r="B82" s="80"/>
      <c r="C82" s="64"/>
      <c r="D82" s="61"/>
      <c r="E82" s="61"/>
      <c r="F82" s="39"/>
      <c r="G82" s="39"/>
    </row>
    <row r="83" spans="1:7" ht="12.75" hidden="1">
      <c r="A83" s="20"/>
      <c r="B83" s="80"/>
      <c r="C83" s="64"/>
      <c r="D83" s="61"/>
      <c r="E83" s="61"/>
      <c r="F83" s="39"/>
      <c r="G83" s="39">
        <f t="shared" si="3"/>
        <v>0</v>
      </c>
    </row>
    <row r="84" spans="1:7" ht="12.75" hidden="1">
      <c r="A84" s="15"/>
      <c r="B84" s="76"/>
      <c r="C84" s="64"/>
      <c r="D84" s="61"/>
      <c r="E84" s="61"/>
      <c r="F84" s="39"/>
      <c r="G84" s="39">
        <f t="shared" si="3"/>
        <v>0</v>
      </c>
    </row>
    <row r="85" spans="3:7" ht="12.75" hidden="1">
      <c r="C85" s="61"/>
      <c r="D85" s="61"/>
      <c r="E85" s="61"/>
      <c r="F85" s="39"/>
      <c r="G85" s="39">
        <f t="shared" si="3"/>
        <v>0</v>
      </c>
    </row>
    <row r="86" spans="1:8" ht="13.5" thickBot="1">
      <c r="A86" s="15" t="s">
        <v>19</v>
      </c>
      <c r="B86" s="76">
        <f aca="true" t="shared" si="4" ref="B86:G86">SUM(B79:B85)</f>
        <v>45000</v>
      </c>
      <c r="C86" s="40">
        <f t="shared" si="4"/>
        <v>14000</v>
      </c>
      <c r="D86" s="40">
        <f t="shared" si="4"/>
        <v>14000</v>
      </c>
      <c r="E86" s="40">
        <f t="shared" si="4"/>
        <v>14000</v>
      </c>
      <c r="F86" s="40">
        <f t="shared" si="4"/>
        <v>11000</v>
      </c>
      <c r="G86" s="40">
        <f t="shared" si="4"/>
        <v>53000</v>
      </c>
      <c r="H86" s="14"/>
    </row>
    <row r="87" spans="1:7" ht="13.5" thickBot="1">
      <c r="A87" s="19" t="s">
        <v>10</v>
      </c>
      <c r="B87" s="80"/>
      <c r="C87" s="61"/>
      <c r="D87" s="61"/>
      <c r="E87" s="61"/>
      <c r="F87" s="39"/>
      <c r="G87" s="39"/>
    </row>
    <row r="88" spans="1:7" ht="12.75">
      <c r="A88" s="20"/>
      <c r="B88" s="80"/>
      <c r="C88" s="64"/>
      <c r="D88" s="66"/>
      <c r="E88" s="61"/>
      <c r="F88" s="39"/>
      <c r="G88" s="39"/>
    </row>
    <row r="89" spans="1:7" ht="12.75">
      <c r="A89" s="32" t="s">
        <v>47</v>
      </c>
      <c r="B89" s="80">
        <v>15462.46</v>
      </c>
      <c r="C89" s="64">
        <v>4000</v>
      </c>
      <c r="D89" s="66">
        <v>4000</v>
      </c>
      <c r="E89" s="61">
        <v>4000</v>
      </c>
      <c r="F89" s="39">
        <f>B89-C89-D89-E89</f>
        <v>3462.459999999999</v>
      </c>
      <c r="G89" s="39">
        <f>SUM(C89:F89)</f>
        <v>15462.46</v>
      </c>
    </row>
    <row r="90" spans="1:7" s="145" customFormat="1" ht="12.75">
      <c r="A90" s="134" t="s">
        <v>53</v>
      </c>
      <c r="B90" s="142"/>
      <c r="C90" s="143"/>
      <c r="D90" s="144"/>
      <c r="E90" s="138">
        <v>10000</v>
      </c>
      <c r="F90" s="139">
        <v>10000</v>
      </c>
      <c r="G90" s="139">
        <f>SUM(C90:F90)</f>
        <v>20000</v>
      </c>
    </row>
    <row r="91" spans="1:7" ht="12.75">
      <c r="A91" s="20"/>
      <c r="B91" s="80"/>
      <c r="C91" s="64"/>
      <c r="D91" s="66"/>
      <c r="E91" s="61"/>
      <c r="F91" s="39"/>
      <c r="G91" s="39">
        <f aca="true" t="shared" si="5" ref="G91:G120">SUM(C91:F91)</f>
        <v>0</v>
      </c>
    </row>
    <row r="92" spans="1:7" ht="12.75" hidden="1">
      <c r="A92" s="20"/>
      <c r="B92" s="80"/>
      <c r="C92" s="64"/>
      <c r="D92" s="66"/>
      <c r="E92" s="61"/>
      <c r="F92" s="39"/>
      <c r="G92" s="39">
        <f t="shared" si="5"/>
        <v>0</v>
      </c>
    </row>
    <row r="93" spans="1:7" ht="12.75" hidden="1">
      <c r="A93" s="20"/>
      <c r="B93" s="80"/>
      <c r="C93" s="64"/>
      <c r="D93" s="66"/>
      <c r="E93" s="61"/>
      <c r="F93" s="39"/>
      <c r="G93" s="39">
        <f t="shared" si="5"/>
        <v>0</v>
      </c>
    </row>
    <row r="94" spans="1:7" ht="12.75" hidden="1">
      <c r="A94" s="20"/>
      <c r="B94" s="80"/>
      <c r="C94" s="64"/>
      <c r="D94" s="66"/>
      <c r="E94" s="61"/>
      <c r="F94" s="39"/>
      <c r="G94" s="39">
        <f t="shared" si="5"/>
        <v>0</v>
      </c>
    </row>
    <row r="95" spans="1:7" ht="12.75" hidden="1">
      <c r="A95" s="20"/>
      <c r="B95" s="80"/>
      <c r="C95" s="64"/>
      <c r="D95" s="66"/>
      <c r="E95" s="61"/>
      <c r="F95" s="39"/>
      <c r="G95" s="39">
        <f t="shared" si="5"/>
        <v>0</v>
      </c>
    </row>
    <row r="96" spans="1:7" ht="12.75" hidden="1">
      <c r="A96" s="20"/>
      <c r="B96" s="80"/>
      <c r="C96" s="64"/>
      <c r="D96" s="66"/>
      <c r="E96" s="61"/>
      <c r="F96" s="39"/>
      <c r="G96" s="39">
        <f t="shared" si="5"/>
        <v>0</v>
      </c>
    </row>
    <row r="97" spans="1:7" ht="12.75" hidden="1">
      <c r="A97" s="20"/>
      <c r="B97" s="80"/>
      <c r="C97" s="64"/>
      <c r="D97" s="66"/>
      <c r="E97" s="61"/>
      <c r="F97" s="39"/>
      <c r="G97" s="39">
        <f t="shared" si="5"/>
        <v>0</v>
      </c>
    </row>
    <row r="98" spans="1:7" ht="12.75" hidden="1">
      <c r="A98" s="20"/>
      <c r="B98" s="80"/>
      <c r="C98" s="64"/>
      <c r="D98" s="66"/>
      <c r="E98" s="61"/>
      <c r="F98" s="39"/>
      <c r="G98" s="39">
        <f t="shared" si="5"/>
        <v>0</v>
      </c>
    </row>
    <row r="99" spans="1:7" ht="12.75" hidden="1">
      <c r="A99" s="20"/>
      <c r="B99" s="80"/>
      <c r="C99" s="64"/>
      <c r="D99" s="66"/>
      <c r="E99" s="61"/>
      <c r="F99" s="39"/>
      <c r="G99" s="39">
        <f t="shared" si="5"/>
        <v>0</v>
      </c>
    </row>
    <row r="100" spans="1:7" ht="12.75" hidden="1">
      <c r="A100" s="20"/>
      <c r="B100" s="80"/>
      <c r="C100" s="64"/>
      <c r="D100" s="66"/>
      <c r="E100" s="61"/>
      <c r="F100" s="39"/>
      <c r="G100" s="39">
        <f t="shared" si="5"/>
        <v>0</v>
      </c>
    </row>
    <row r="101" spans="1:7" ht="12.75" hidden="1">
      <c r="A101" s="20"/>
      <c r="B101" s="80"/>
      <c r="C101" s="64"/>
      <c r="D101" s="66"/>
      <c r="E101" s="61"/>
      <c r="F101" s="39"/>
      <c r="G101" s="39">
        <f t="shared" si="5"/>
        <v>0</v>
      </c>
    </row>
    <row r="102" spans="1:7" ht="12.75" hidden="1">
      <c r="A102" s="20"/>
      <c r="B102" s="80"/>
      <c r="C102" s="64"/>
      <c r="D102" s="66"/>
      <c r="E102" s="61"/>
      <c r="F102" s="39"/>
      <c r="G102" s="39">
        <f t="shared" si="5"/>
        <v>0</v>
      </c>
    </row>
    <row r="103" spans="1:7" ht="12.75" hidden="1">
      <c r="A103" s="20"/>
      <c r="B103" s="80"/>
      <c r="C103" s="64"/>
      <c r="D103" s="66"/>
      <c r="E103" s="61"/>
      <c r="F103" s="39"/>
      <c r="G103" s="39">
        <f t="shared" si="5"/>
        <v>0</v>
      </c>
    </row>
    <row r="104" spans="1:7" ht="12.75" hidden="1">
      <c r="A104" s="20"/>
      <c r="B104" s="80"/>
      <c r="C104" s="64"/>
      <c r="D104" s="66"/>
      <c r="E104" s="61"/>
      <c r="F104" s="39"/>
      <c r="G104" s="39">
        <f t="shared" si="5"/>
        <v>0</v>
      </c>
    </row>
    <row r="105" spans="1:7" ht="12.75" hidden="1">
      <c r="A105" s="20"/>
      <c r="B105" s="80"/>
      <c r="C105" s="64"/>
      <c r="D105" s="66"/>
      <c r="E105" s="61"/>
      <c r="F105" s="39"/>
      <c r="G105" s="39">
        <f t="shared" si="5"/>
        <v>0</v>
      </c>
    </row>
    <row r="106" spans="1:7" ht="12.75" hidden="1">
      <c r="A106" s="20"/>
      <c r="B106" s="80"/>
      <c r="C106" s="64"/>
      <c r="D106" s="66"/>
      <c r="E106" s="61"/>
      <c r="F106" s="39"/>
      <c r="G106" s="39">
        <f t="shared" si="5"/>
        <v>0</v>
      </c>
    </row>
    <row r="107" spans="1:7" ht="12.75" hidden="1">
      <c r="A107" s="20"/>
      <c r="B107" s="80"/>
      <c r="C107" s="64"/>
      <c r="D107" s="66"/>
      <c r="E107" s="61"/>
      <c r="F107" s="39"/>
      <c r="G107" s="39">
        <f t="shared" si="5"/>
        <v>0</v>
      </c>
    </row>
    <row r="108" spans="1:7" ht="12.75" hidden="1">
      <c r="A108" s="20"/>
      <c r="B108" s="80"/>
      <c r="C108" s="64"/>
      <c r="D108" s="66"/>
      <c r="E108" s="61"/>
      <c r="F108" s="39"/>
      <c r="G108" s="39">
        <f t="shared" si="5"/>
        <v>0</v>
      </c>
    </row>
    <row r="109" spans="1:7" ht="12.75" hidden="1">
      <c r="A109" s="20"/>
      <c r="B109" s="80"/>
      <c r="C109" s="64"/>
      <c r="D109" s="66"/>
      <c r="E109" s="61"/>
      <c r="F109" s="39"/>
      <c r="G109" s="39">
        <f t="shared" si="5"/>
        <v>0</v>
      </c>
    </row>
    <row r="110" spans="1:7" ht="12.75" hidden="1">
      <c r="A110" s="20"/>
      <c r="B110" s="80"/>
      <c r="C110" s="64"/>
      <c r="D110" s="66"/>
      <c r="E110" s="61"/>
      <c r="F110" s="39"/>
      <c r="G110" s="39">
        <f t="shared" si="5"/>
        <v>0</v>
      </c>
    </row>
    <row r="111" spans="1:7" ht="12.75" hidden="1">
      <c r="A111" s="20"/>
      <c r="B111" s="80"/>
      <c r="C111" s="64"/>
      <c r="D111" s="66"/>
      <c r="E111" s="61"/>
      <c r="F111" s="39"/>
      <c r="G111" s="39">
        <f t="shared" si="5"/>
        <v>0</v>
      </c>
    </row>
    <row r="112" spans="1:7" ht="12.75" hidden="1">
      <c r="A112" s="20"/>
      <c r="B112" s="80"/>
      <c r="C112" s="64"/>
      <c r="D112" s="66"/>
      <c r="E112" s="61"/>
      <c r="F112" s="39"/>
      <c r="G112" s="39">
        <f t="shared" si="5"/>
        <v>0</v>
      </c>
    </row>
    <row r="113" spans="1:7" ht="12.75" hidden="1">
      <c r="A113" s="20"/>
      <c r="B113" s="80"/>
      <c r="C113" s="64"/>
      <c r="D113" s="66"/>
      <c r="E113" s="61"/>
      <c r="F113" s="39"/>
      <c r="G113" s="39">
        <f t="shared" si="5"/>
        <v>0</v>
      </c>
    </row>
    <row r="114" spans="1:7" ht="12.75" hidden="1">
      <c r="A114" s="20"/>
      <c r="B114" s="80"/>
      <c r="C114" s="64"/>
      <c r="D114" s="66"/>
      <c r="E114" s="61"/>
      <c r="F114" s="39"/>
      <c r="G114" s="39">
        <f t="shared" si="5"/>
        <v>0</v>
      </c>
    </row>
    <row r="115" spans="1:7" ht="12.75" hidden="1">
      <c r="A115" s="20"/>
      <c r="B115" s="80"/>
      <c r="C115" s="64"/>
      <c r="D115" s="66"/>
      <c r="E115" s="61"/>
      <c r="F115" s="39"/>
      <c r="G115" s="39">
        <f t="shared" si="5"/>
        <v>0</v>
      </c>
    </row>
    <row r="116" spans="1:7" ht="12.75" hidden="1">
      <c r="A116" s="20"/>
      <c r="B116" s="80"/>
      <c r="C116" s="64"/>
      <c r="D116" s="66"/>
      <c r="E116" s="61"/>
      <c r="F116" s="39"/>
      <c r="G116" s="39">
        <f t="shared" si="5"/>
        <v>0</v>
      </c>
    </row>
    <row r="117" spans="1:7" ht="12.75" hidden="1">
      <c r="A117" s="20"/>
      <c r="B117" s="80"/>
      <c r="C117" s="64"/>
      <c r="D117" s="66"/>
      <c r="E117" s="61"/>
      <c r="F117" s="39"/>
      <c r="G117" s="39">
        <f t="shared" si="5"/>
        <v>0</v>
      </c>
    </row>
    <row r="118" spans="1:7" ht="12.75" hidden="1">
      <c r="A118" s="20"/>
      <c r="B118" s="80"/>
      <c r="C118" s="64"/>
      <c r="D118" s="66"/>
      <c r="E118" s="61"/>
      <c r="F118" s="39"/>
      <c r="G118" s="39">
        <f t="shared" si="5"/>
        <v>0</v>
      </c>
    </row>
    <row r="119" spans="1:7" ht="12.75" hidden="1">
      <c r="A119" s="15"/>
      <c r="B119" s="76"/>
      <c r="C119" s="64"/>
      <c r="D119" s="66"/>
      <c r="E119" s="61"/>
      <c r="F119" s="39"/>
      <c r="G119" s="39">
        <f t="shared" si="5"/>
        <v>0</v>
      </c>
    </row>
    <row r="120" spans="1:7" ht="12.75" hidden="1">
      <c r="A120" s="15" t="s">
        <v>13</v>
      </c>
      <c r="B120" s="76"/>
      <c r="C120" s="65"/>
      <c r="D120" s="66"/>
      <c r="E120" s="61"/>
      <c r="F120" s="39"/>
      <c r="G120" s="39">
        <f t="shared" si="5"/>
        <v>0</v>
      </c>
    </row>
    <row r="121" spans="1:8" ht="12.75">
      <c r="A121" s="15" t="s">
        <v>19</v>
      </c>
      <c r="B121" s="76">
        <f aca="true" t="shared" si="6" ref="B121:G121">SUM(B89:B120)</f>
        <v>15462.46</v>
      </c>
      <c r="C121" s="40">
        <f t="shared" si="6"/>
        <v>4000</v>
      </c>
      <c r="D121" s="40">
        <f t="shared" si="6"/>
        <v>4000</v>
      </c>
      <c r="E121" s="40">
        <f t="shared" si="6"/>
        <v>14000</v>
      </c>
      <c r="F121" s="40">
        <f t="shared" si="6"/>
        <v>13462.46</v>
      </c>
      <c r="G121" s="40">
        <f t="shared" si="6"/>
        <v>35462.46</v>
      </c>
      <c r="H121" s="14"/>
    </row>
    <row r="122" spans="1:7" ht="12.75">
      <c r="A122" s="18" t="s">
        <v>11</v>
      </c>
      <c r="B122" s="80"/>
      <c r="C122" s="65"/>
      <c r="D122" s="66"/>
      <c r="E122" s="61"/>
      <c r="F122" s="39"/>
      <c r="G122" s="39"/>
    </row>
    <row r="123" spans="1:7" ht="12.75">
      <c r="A123" s="32" t="s">
        <v>36</v>
      </c>
      <c r="B123" s="80"/>
      <c r="C123" s="64"/>
      <c r="D123" s="61"/>
      <c r="E123" s="61"/>
      <c r="F123" s="39"/>
      <c r="G123" s="39"/>
    </row>
    <row r="124" spans="1:7" ht="12.75" hidden="1">
      <c r="A124" s="15"/>
      <c r="B124" s="76"/>
      <c r="C124" s="64"/>
      <c r="D124" s="61"/>
      <c r="E124" s="61"/>
      <c r="F124" s="39"/>
      <c r="G124" s="39">
        <f>SUM(C124:F124)</f>
        <v>0</v>
      </c>
    </row>
    <row r="125" spans="1:7" ht="12.75" hidden="1">
      <c r="A125" s="15"/>
      <c r="B125" s="76"/>
      <c r="C125" s="64"/>
      <c r="D125" s="61"/>
      <c r="E125" s="61"/>
      <c r="F125" s="39"/>
      <c r="G125" s="39">
        <f>SUM(C125:F125)</f>
        <v>0</v>
      </c>
    </row>
    <row r="126" spans="1:7" ht="12.75" hidden="1">
      <c r="A126" s="15"/>
      <c r="B126" s="76"/>
      <c r="C126" s="64"/>
      <c r="D126" s="61"/>
      <c r="E126" s="61"/>
      <c r="F126" s="39"/>
      <c r="G126" s="39">
        <f>SUM(C126:F126)</f>
        <v>0</v>
      </c>
    </row>
    <row r="127" spans="1:7" ht="12.75" hidden="1">
      <c r="A127" s="15"/>
      <c r="B127" s="76"/>
      <c r="C127" s="64"/>
      <c r="D127" s="61"/>
      <c r="E127" s="61"/>
      <c r="F127" s="39"/>
      <c r="G127" s="39">
        <f>SUM(C127:F127)</f>
        <v>0</v>
      </c>
    </row>
    <row r="128" spans="1:7" ht="12.75" hidden="1">
      <c r="A128" s="15"/>
      <c r="B128" s="76"/>
      <c r="C128" s="67"/>
      <c r="D128" s="61"/>
      <c r="E128" s="61"/>
      <c r="F128" s="39"/>
      <c r="G128" s="39">
        <f>SUM(C128:F128)</f>
        <v>0</v>
      </c>
    </row>
    <row r="129" spans="1:8" ht="12.75">
      <c r="A129" s="15" t="s">
        <v>19</v>
      </c>
      <c r="B129" s="76">
        <v>0</v>
      </c>
      <c r="C129" s="40">
        <f>SUM(C124:C128)</f>
        <v>0</v>
      </c>
      <c r="D129" s="40">
        <f>SUM(D124:D128)</f>
        <v>0</v>
      </c>
      <c r="E129" s="40">
        <f>SUM(E124:E128)</f>
        <v>0</v>
      </c>
      <c r="F129" s="40">
        <f>SUM(F124:F128)</f>
        <v>0</v>
      </c>
      <c r="G129" s="40">
        <f>SUM(G124:G128)</f>
        <v>0</v>
      </c>
      <c r="H129" s="14"/>
    </row>
    <row r="130" spans="1:7" ht="12.75">
      <c r="A130" s="25" t="s">
        <v>12</v>
      </c>
      <c r="B130" s="80"/>
      <c r="C130" s="57"/>
      <c r="D130" s="59"/>
      <c r="E130" s="62"/>
      <c r="F130" s="39"/>
      <c r="G130" s="39"/>
    </row>
    <row r="131" spans="1:7" ht="12.75">
      <c r="A131" s="20"/>
      <c r="B131" s="80"/>
      <c r="C131" s="57"/>
      <c r="D131" s="66"/>
      <c r="E131" s="57"/>
      <c r="F131" s="39"/>
      <c r="G131" s="39"/>
    </row>
    <row r="132" spans="1:7" s="12" customFormat="1" ht="12.75">
      <c r="A132" s="135" t="s">
        <v>52</v>
      </c>
      <c r="B132" s="13">
        <v>5000</v>
      </c>
      <c r="C132" s="68">
        <f>B132/4</f>
        <v>1250</v>
      </c>
      <c r="D132" s="58">
        <v>1250</v>
      </c>
      <c r="E132" s="68">
        <v>1250</v>
      </c>
      <c r="F132" s="42">
        <v>1250</v>
      </c>
      <c r="G132" s="42">
        <f>SUM(C132:F132)</f>
        <v>5000</v>
      </c>
    </row>
    <row r="133" spans="1:7" s="12" customFormat="1" ht="12.75">
      <c r="A133" s="135" t="s">
        <v>50</v>
      </c>
      <c r="B133" s="13">
        <v>5000</v>
      </c>
      <c r="C133" s="68">
        <f>B133/4</f>
        <v>1250</v>
      </c>
      <c r="D133" s="58">
        <v>1250</v>
      </c>
      <c r="E133" s="68">
        <v>1250</v>
      </c>
      <c r="F133" s="42">
        <v>1250</v>
      </c>
      <c r="G133" s="42">
        <f aca="true" t="shared" si="7" ref="G133:G143">SUM(C133:F133)</f>
        <v>5000</v>
      </c>
    </row>
    <row r="134" spans="1:7" s="141" customFormat="1" ht="12.75">
      <c r="A134" s="134" t="s">
        <v>49</v>
      </c>
      <c r="B134" s="136"/>
      <c r="C134" s="137"/>
      <c r="D134" s="136"/>
      <c r="E134" s="138">
        <v>30000</v>
      </c>
      <c r="F134" s="139">
        <v>30000</v>
      </c>
      <c r="G134" s="140">
        <f t="shared" si="7"/>
        <v>60000</v>
      </c>
    </row>
    <row r="135" spans="2:7" s="12" customFormat="1" ht="12.75" hidden="1">
      <c r="B135" s="13"/>
      <c r="C135" s="68"/>
      <c r="D135" s="58"/>
      <c r="E135" s="68"/>
      <c r="F135" s="42"/>
      <c r="G135" s="42">
        <f t="shared" si="7"/>
        <v>0</v>
      </c>
    </row>
    <row r="136" spans="2:7" s="12" customFormat="1" ht="12.75" hidden="1">
      <c r="B136" s="13"/>
      <c r="C136" s="68"/>
      <c r="D136" s="58"/>
      <c r="E136" s="68"/>
      <c r="F136" s="42"/>
      <c r="G136" s="42">
        <f t="shared" si="7"/>
        <v>0</v>
      </c>
    </row>
    <row r="137" spans="2:7" s="12" customFormat="1" ht="12.75" hidden="1">
      <c r="B137" s="13"/>
      <c r="C137" s="68"/>
      <c r="D137" s="58"/>
      <c r="E137" s="68"/>
      <c r="F137" s="42"/>
      <c r="G137" s="42">
        <f t="shared" si="7"/>
        <v>0</v>
      </c>
    </row>
    <row r="138" spans="2:7" s="12" customFormat="1" ht="12.75" hidden="1">
      <c r="B138" s="13"/>
      <c r="C138" s="68"/>
      <c r="D138" s="58"/>
      <c r="E138" s="68"/>
      <c r="F138" s="42"/>
      <c r="G138" s="42">
        <f t="shared" si="7"/>
        <v>0</v>
      </c>
    </row>
    <row r="139" spans="2:7" s="12" customFormat="1" ht="12.75" hidden="1">
      <c r="B139" s="13"/>
      <c r="C139" s="68"/>
      <c r="D139" s="58"/>
      <c r="E139" s="68"/>
      <c r="F139" s="42"/>
      <c r="G139" s="42">
        <f t="shared" si="7"/>
        <v>0</v>
      </c>
    </row>
    <row r="140" spans="2:7" s="12" customFormat="1" ht="12.75" hidden="1">
      <c r="B140" s="13"/>
      <c r="C140" s="68"/>
      <c r="D140" s="58"/>
      <c r="E140" s="68"/>
      <c r="F140" s="42"/>
      <c r="G140" s="42">
        <f t="shared" si="7"/>
        <v>0</v>
      </c>
    </row>
    <row r="141" spans="2:7" s="12" customFormat="1" ht="12.75" hidden="1">
      <c r="B141" s="13"/>
      <c r="C141" s="68"/>
      <c r="D141" s="58"/>
      <c r="E141" s="68"/>
      <c r="F141" s="42"/>
      <c r="G141" s="42">
        <f t="shared" si="7"/>
        <v>0</v>
      </c>
    </row>
    <row r="142" spans="1:7" s="12" customFormat="1" ht="12.75" hidden="1">
      <c r="A142" s="16"/>
      <c r="B142" s="17"/>
      <c r="C142" s="41"/>
      <c r="D142" s="58"/>
      <c r="E142" s="69"/>
      <c r="F142" s="42"/>
      <c r="G142" s="42">
        <f t="shared" si="7"/>
        <v>0</v>
      </c>
    </row>
    <row r="143" spans="1:7" s="12" customFormat="1" ht="12.75" hidden="1">
      <c r="A143" s="16"/>
      <c r="B143" s="17"/>
      <c r="C143" s="43"/>
      <c r="D143" s="58"/>
      <c r="E143" s="69"/>
      <c r="F143" s="42"/>
      <c r="G143" s="42">
        <f t="shared" si="7"/>
        <v>0</v>
      </c>
    </row>
    <row r="144" spans="1:7" s="12" customFormat="1" ht="12.75">
      <c r="A144" s="16"/>
      <c r="B144" s="17"/>
      <c r="C144" s="43"/>
      <c r="D144" s="58"/>
      <c r="E144" s="69"/>
      <c r="F144" s="42"/>
      <c r="G144" s="42"/>
    </row>
    <row r="145" spans="1:8" s="1" customFormat="1" ht="12.75">
      <c r="A145" s="15" t="s">
        <v>19</v>
      </c>
      <c r="B145" s="76">
        <f aca="true" t="shared" si="8" ref="B145:G145">SUM(B132:B144)</f>
        <v>10000</v>
      </c>
      <c r="C145" s="40">
        <f t="shared" si="8"/>
        <v>2500</v>
      </c>
      <c r="D145" s="40">
        <f t="shared" si="8"/>
        <v>2500</v>
      </c>
      <c r="E145" s="40">
        <f t="shared" si="8"/>
        <v>32500</v>
      </c>
      <c r="F145" s="40">
        <f t="shared" si="8"/>
        <v>32500</v>
      </c>
      <c r="G145" s="40">
        <f t="shared" si="8"/>
        <v>70000</v>
      </c>
      <c r="H145" s="22"/>
    </row>
    <row r="146" spans="1:8" s="1" customFormat="1" ht="13.5" thickBot="1">
      <c r="A146" s="15"/>
      <c r="B146" s="76"/>
      <c r="C146" s="40"/>
      <c r="D146" s="40"/>
      <c r="E146" s="40"/>
      <c r="F146" s="40"/>
      <c r="G146" s="40"/>
      <c r="H146" s="22"/>
    </row>
    <row r="147" spans="1:8" ht="16.5" thickBot="1">
      <c r="A147" s="6" t="s">
        <v>21</v>
      </c>
      <c r="B147" s="79">
        <f aca="true" t="shared" si="9" ref="B147:G147">B145+B129+B121+B86+B76+B62+B57</f>
        <v>80462.45999999999</v>
      </c>
      <c r="C147" s="43">
        <f t="shared" si="9"/>
        <v>23358</v>
      </c>
      <c r="D147" s="43">
        <f t="shared" si="9"/>
        <v>26214</v>
      </c>
      <c r="E147" s="43">
        <f t="shared" si="9"/>
        <v>63500</v>
      </c>
      <c r="F147" s="43">
        <f t="shared" si="9"/>
        <v>60390.46</v>
      </c>
      <c r="G147" s="43">
        <f t="shared" si="9"/>
        <v>178462.46</v>
      </c>
      <c r="H147" s="14"/>
    </row>
    <row r="148" spans="1:8" s="1" customFormat="1" ht="12.75">
      <c r="A148" s="15"/>
      <c r="B148" s="76"/>
      <c r="C148" s="40"/>
      <c r="D148" s="40"/>
      <c r="E148" s="40"/>
      <c r="F148" s="40"/>
      <c r="G148" s="40"/>
      <c r="H148" s="22"/>
    </row>
    <row r="149" spans="1:7" ht="18">
      <c r="A149" s="27" t="s">
        <v>56</v>
      </c>
      <c r="B149" s="82">
        <f aca="true" t="shared" si="10" ref="B149:G149">B147+B43</f>
        <v>543132.444828</v>
      </c>
      <c r="C149" s="70">
        <f t="shared" si="10"/>
        <v>113756.8325</v>
      </c>
      <c r="D149" s="70">
        <f t="shared" si="10"/>
        <v>134615.33250000002</v>
      </c>
      <c r="E149" s="70">
        <f t="shared" si="10"/>
        <v>171901.33250000002</v>
      </c>
      <c r="F149" s="70">
        <f t="shared" si="10"/>
        <v>168791.7925</v>
      </c>
      <c r="G149" s="44">
        <f t="shared" si="10"/>
        <v>594065.29</v>
      </c>
    </row>
    <row r="153" spans="1:4" ht="12.75">
      <c r="A153" s="15"/>
      <c r="B153" s="76"/>
      <c r="C153" s="56"/>
      <c r="D153" s="56"/>
    </row>
  </sheetData>
  <sheetProtection/>
  <printOptions gridLines="1" horizontalCentered="1"/>
  <pageMargins left="0.27" right="0.25" top="0.6" bottom="0.56" header="0.27" footer="0.21"/>
  <pageSetup horizontalDpi="600" verticalDpi="600" orientation="landscape" paperSize="5" scale="90" r:id="rId1"/>
  <headerFooter alignWithMargins="0">
    <oddFooter>&amp;L&amp;F&amp;RPage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70"/>
  <sheetViews>
    <sheetView zoomScalePageLayoutView="0" workbookViewId="0" topLeftCell="A60">
      <selection activeCell="C27" sqref="C27:C28"/>
    </sheetView>
  </sheetViews>
  <sheetFormatPr defaultColWidth="9.140625" defaultRowHeight="12.75"/>
  <cols>
    <col min="1" max="1" width="62.8515625" style="29" bestFit="1" customWidth="1"/>
    <col min="2" max="2" width="8.28125" style="182" customWidth="1"/>
    <col min="3" max="3" width="22.421875" style="30" bestFit="1" customWidth="1"/>
    <col min="4" max="6" width="18.00390625" style="176" bestFit="1" customWidth="1"/>
    <col min="7" max="8" width="18.00390625" style="177" bestFit="1" customWidth="1"/>
    <col min="9" max="9" width="11.28125" style="29" bestFit="1" customWidth="1"/>
    <col min="10" max="10" width="10.7109375" style="29" bestFit="1" customWidth="1"/>
    <col min="11" max="16384" width="9.140625" style="29" customWidth="1"/>
  </cols>
  <sheetData>
    <row r="1" spans="1:3" ht="12.75">
      <c r="A1" s="1" t="s">
        <v>139</v>
      </c>
      <c r="B1" s="5"/>
      <c r="C1" s="22"/>
    </row>
    <row r="2" spans="1:3" ht="12.75">
      <c r="A2" s="1"/>
      <c r="B2" s="5"/>
      <c r="C2" s="22"/>
    </row>
    <row r="3" spans="1:8" s="4" customFormat="1" ht="20.25" customHeight="1" thickBot="1">
      <c r="A3" s="3" t="s">
        <v>219</v>
      </c>
      <c r="B3" s="3"/>
      <c r="C3" s="148"/>
      <c r="D3" s="149"/>
      <c r="E3" s="149"/>
      <c r="F3" s="150"/>
      <c r="G3" s="151"/>
      <c r="H3" s="151"/>
    </row>
    <row r="4" spans="3:8" s="5" customFormat="1" ht="26.25" thickBot="1">
      <c r="C4" s="212" t="s">
        <v>171</v>
      </c>
      <c r="D4" s="153" t="s">
        <v>14</v>
      </c>
      <c r="E4" s="154" t="s">
        <v>15</v>
      </c>
      <c r="F4" s="155" t="s">
        <v>16</v>
      </c>
      <c r="G4" s="156" t="s">
        <v>17</v>
      </c>
      <c r="H4" s="156" t="s">
        <v>18</v>
      </c>
    </row>
    <row r="5" spans="3:8" s="5" customFormat="1" ht="13.5" thickBot="1">
      <c r="C5" s="157"/>
      <c r="D5" s="158"/>
      <c r="E5" s="158"/>
      <c r="F5" s="159"/>
      <c r="G5" s="159"/>
      <c r="H5" s="159"/>
    </row>
    <row r="6" spans="1:8" s="5" customFormat="1" ht="16.5" thickBot="1">
      <c r="A6" s="6" t="s">
        <v>5</v>
      </c>
      <c r="B6" s="202"/>
      <c r="C6" s="160"/>
      <c r="D6" s="43"/>
      <c r="E6" s="43"/>
      <c r="F6" s="161"/>
      <c r="G6" s="162"/>
      <c r="H6" s="162"/>
    </row>
    <row r="7" spans="1:8" s="5" customFormat="1" ht="16.5" thickBot="1">
      <c r="A7" s="8"/>
      <c r="B7" s="203"/>
      <c r="C7" s="163"/>
      <c r="D7" s="162"/>
      <c r="E7" s="162"/>
      <c r="F7" s="162"/>
      <c r="G7" s="162"/>
      <c r="H7" s="162"/>
    </row>
    <row r="8" spans="1:8" s="182" customFormat="1" ht="13.5" thickBot="1">
      <c r="A8" s="178" t="s">
        <v>0</v>
      </c>
      <c r="B8" s="204" t="s">
        <v>168</v>
      </c>
      <c r="C8" s="179"/>
      <c r="D8" s="180"/>
      <c r="E8" s="180"/>
      <c r="F8" s="176"/>
      <c r="G8" s="181"/>
      <c r="H8" s="181"/>
    </row>
    <row r="9" spans="1:8" s="187" customFormat="1" ht="8.25" customHeight="1">
      <c r="A9" s="183"/>
      <c r="B9" s="205"/>
      <c r="C9" s="179"/>
      <c r="D9" s="184"/>
      <c r="E9" s="184"/>
      <c r="F9" s="185"/>
      <c r="G9" s="186"/>
      <c r="H9" s="186"/>
    </row>
    <row r="10" spans="1:8" ht="12.75">
      <c r="A10" s="29" t="s">
        <v>181</v>
      </c>
      <c r="B10" s="182">
        <v>6</v>
      </c>
      <c r="C10" s="30">
        <v>584162.29</v>
      </c>
      <c r="D10" s="180">
        <f>C10/4</f>
        <v>146040.5725</v>
      </c>
      <c r="E10" s="180">
        <v>146040.5725</v>
      </c>
      <c r="F10" s="180">
        <v>146040.5725</v>
      </c>
      <c r="G10" s="180">
        <v>146040.5725</v>
      </c>
      <c r="H10" s="177">
        <f>SUM(D10:G10)</f>
        <v>584162.29</v>
      </c>
    </row>
    <row r="11" spans="1:8" ht="12.75">
      <c r="A11" s="29" t="s">
        <v>182</v>
      </c>
      <c r="B11" s="182">
        <v>1</v>
      </c>
      <c r="C11" s="188">
        <v>138845.03</v>
      </c>
      <c r="D11" s="180">
        <f>C11/4</f>
        <v>34711.2575</v>
      </c>
      <c r="E11" s="180">
        <v>34711.2575</v>
      </c>
      <c r="F11" s="180">
        <v>34711.2575</v>
      </c>
      <c r="G11" s="180">
        <v>34711.2575</v>
      </c>
      <c r="H11" s="177">
        <f>SUM(D11:G11)</f>
        <v>138845.03</v>
      </c>
    </row>
    <row r="12" spans="3:7" ht="12.75" hidden="1">
      <c r="C12" s="188"/>
      <c r="D12" s="180">
        <f aca="true" t="shared" si="0" ref="D12:D24">C12/4</f>
        <v>0</v>
      </c>
      <c r="E12" s="180">
        <v>0</v>
      </c>
      <c r="F12" s="180">
        <v>0</v>
      </c>
      <c r="G12" s="180">
        <v>0</v>
      </c>
    </row>
    <row r="13" spans="3:7" ht="12.75" hidden="1">
      <c r="C13" s="188"/>
      <c r="D13" s="180">
        <f t="shared" si="0"/>
        <v>0</v>
      </c>
      <c r="E13" s="180">
        <v>0</v>
      </c>
      <c r="F13" s="180">
        <v>0</v>
      </c>
      <c r="G13" s="180">
        <v>0</v>
      </c>
    </row>
    <row r="14" spans="3:7" ht="12.75" hidden="1">
      <c r="C14" s="188"/>
      <c r="D14" s="180">
        <f t="shared" si="0"/>
        <v>0</v>
      </c>
      <c r="E14" s="189">
        <v>0</v>
      </c>
      <c r="F14" s="189">
        <v>0</v>
      </c>
      <c r="G14" s="189">
        <v>0</v>
      </c>
    </row>
    <row r="15" spans="3:7" ht="12.75" hidden="1">
      <c r="C15" s="188"/>
      <c r="D15" s="180">
        <f t="shared" si="0"/>
        <v>0</v>
      </c>
      <c r="E15" s="189">
        <v>0</v>
      </c>
      <c r="F15" s="189">
        <v>0</v>
      </c>
      <c r="G15" s="189">
        <v>0</v>
      </c>
    </row>
    <row r="16" spans="3:7" ht="12.75" hidden="1">
      <c r="C16" s="188"/>
      <c r="D16" s="180">
        <f t="shared" si="0"/>
        <v>0</v>
      </c>
      <c r="E16" s="189">
        <v>0</v>
      </c>
      <c r="F16" s="189">
        <v>0</v>
      </c>
      <c r="G16" s="189">
        <v>0</v>
      </c>
    </row>
    <row r="17" spans="3:7" ht="12.75" hidden="1">
      <c r="C17" s="188"/>
      <c r="D17" s="180">
        <f t="shared" si="0"/>
        <v>0</v>
      </c>
      <c r="E17" s="189">
        <v>0</v>
      </c>
      <c r="F17" s="189">
        <v>0</v>
      </c>
      <c r="G17" s="189">
        <v>0</v>
      </c>
    </row>
    <row r="18" spans="3:7" ht="12.75" hidden="1">
      <c r="C18" s="188"/>
      <c r="D18" s="180">
        <f t="shared" si="0"/>
        <v>0</v>
      </c>
      <c r="E18" s="189">
        <v>0</v>
      </c>
      <c r="F18" s="189">
        <v>0</v>
      </c>
      <c r="G18" s="189">
        <v>0</v>
      </c>
    </row>
    <row r="19" spans="3:7" ht="12.75" hidden="1">
      <c r="C19" s="188"/>
      <c r="D19" s="180">
        <f t="shared" si="0"/>
        <v>0</v>
      </c>
      <c r="E19" s="189">
        <v>0</v>
      </c>
      <c r="F19" s="189">
        <v>0</v>
      </c>
      <c r="G19" s="189">
        <v>0</v>
      </c>
    </row>
    <row r="20" spans="3:7" ht="12.75" hidden="1">
      <c r="C20" s="188"/>
      <c r="D20" s="180">
        <f t="shared" si="0"/>
        <v>0</v>
      </c>
      <c r="E20" s="189">
        <v>0</v>
      </c>
      <c r="F20" s="189">
        <v>0</v>
      </c>
      <c r="G20" s="189">
        <v>0</v>
      </c>
    </row>
    <row r="21" spans="4:7" ht="12.75" hidden="1">
      <c r="D21" s="180">
        <f t="shared" si="0"/>
        <v>0</v>
      </c>
      <c r="E21" s="180">
        <v>0</v>
      </c>
      <c r="F21" s="180">
        <v>0</v>
      </c>
      <c r="G21" s="180">
        <v>0</v>
      </c>
    </row>
    <row r="22" spans="4:7" ht="12.75" hidden="1">
      <c r="D22" s="180">
        <f t="shared" si="0"/>
        <v>0</v>
      </c>
      <c r="E22" s="180">
        <v>0</v>
      </c>
      <c r="F22" s="180">
        <v>0</v>
      </c>
      <c r="G22" s="180">
        <v>0</v>
      </c>
    </row>
    <row r="23" spans="4:7" ht="12.75" hidden="1">
      <c r="D23" s="180">
        <f t="shared" si="0"/>
        <v>0</v>
      </c>
      <c r="E23" s="180">
        <v>0</v>
      </c>
      <c r="F23" s="180">
        <v>0</v>
      </c>
      <c r="G23" s="180">
        <v>0</v>
      </c>
    </row>
    <row r="24" spans="3:7" ht="13.5" customHeight="1" hidden="1">
      <c r="C24" s="188"/>
      <c r="D24" s="180">
        <f t="shared" si="0"/>
        <v>0</v>
      </c>
      <c r="E24" s="180">
        <v>0</v>
      </c>
      <c r="F24" s="180">
        <v>0</v>
      </c>
      <c r="G24" s="180">
        <v>0</v>
      </c>
    </row>
    <row r="25" spans="4:6" ht="12.75" customHeight="1">
      <c r="D25" s="180"/>
      <c r="E25" s="60"/>
      <c r="F25" s="180"/>
    </row>
    <row r="26" spans="1:8" s="1" customFormat="1" ht="12.75">
      <c r="A26" s="15" t="s">
        <v>19</v>
      </c>
      <c r="B26" s="5">
        <f>SUM(B10:B25)</f>
        <v>7</v>
      </c>
      <c r="C26" s="167">
        <f>SUM(C10:C24)</f>
        <v>723007.3200000001</v>
      </c>
      <c r="D26" s="59">
        <f>SUM(D10:D11)</f>
        <v>180751.83000000002</v>
      </c>
      <c r="E26" s="59">
        <f>SUM(E10:E11)</f>
        <v>180751.83000000002</v>
      </c>
      <c r="F26" s="59">
        <f>SUM(F10:F11)</f>
        <v>180751.83000000002</v>
      </c>
      <c r="G26" s="59">
        <f>SUM(G10:G11)</f>
        <v>180751.83000000002</v>
      </c>
      <c r="H26" s="40">
        <f>SUM(D26:G26)</f>
        <v>723007.3200000001</v>
      </c>
    </row>
    <row r="27" spans="1:6" ht="12.75">
      <c r="A27" s="190" t="s">
        <v>1</v>
      </c>
      <c r="B27" s="204"/>
      <c r="C27" s="179"/>
      <c r="D27" s="180"/>
      <c r="E27" s="189"/>
      <c r="F27" s="180"/>
    </row>
    <row r="28" spans="3:6" ht="12.75">
      <c r="C28" s="188"/>
      <c r="D28" s="180"/>
      <c r="E28" s="189"/>
      <c r="F28" s="180"/>
    </row>
    <row r="29" spans="3:8" ht="12.75" hidden="1">
      <c r="C29" s="168"/>
      <c r="D29" s="180">
        <f>C29/4</f>
        <v>0</v>
      </c>
      <c r="E29" s="180">
        <v>0</v>
      </c>
      <c r="F29" s="180">
        <v>0</v>
      </c>
      <c r="G29" s="180">
        <v>0</v>
      </c>
      <c r="H29" s="177">
        <f>SUM(D29:G29)</f>
        <v>0</v>
      </c>
    </row>
    <row r="30" spans="3:6" ht="12.75" hidden="1">
      <c r="C30" s="188"/>
      <c r="D30" s="180"/>
      <c r="E30" s="189"/>
      <c r="F30" s="180"/>
    </row>
    <row r="31" spans="1:8" s="1" customFormat="1" ht="12.75">
      <c r="A31" s="15" t="s">
        <v>19</v>
      </c>
      <c r="B31" s="5"/>
      <c r="C31" s="167">
        <f>SUM(C29:C30)</f>
        <v>0</v>
      </c>
      <c r="D31" s="40">
        <f>SUM(D28:D30)</f>
        <v>0</v>
      </c>
      <c r="E31" s="40">
        <v>0</v>
      </c>
      <c r="F31" s="40">
        <v>0</v>
      </c>
      <c r="G31" s="40">
        <v>0</v>
      </c>
      <c r="H31" s="40">
        <v>0</v>
      </c>
    </row>
    <row r="32" spans="1:6" ht="12.75">
      <c r="A32" s="190" t="s">
        <v>2</v>
      </c>
      <c r="B32" s="204"/>
      <c r="C32" s="179"/>
      <c r="D32" s="180"/>
      <c r="E32" s="189"/>
      <c r="F32" s="180"/>
    </row>
    <row r="33" spans="3:6" ht="12.75">
      <c r="C33" s="188"/>
      <c r="D33" s="180"/>
      <c r="E33" s="189"/>
      <c r="F33" s="180"/>
    </row>
    <row r="34" spans="1:5" ht="12.75" hidden="1">
      <c r="A34" s="15"/>
      <c r="B34" s="5"/>
      <c r="C34" s="167"/>
      <c r="D34" s="43"/>
      <c r="E34" s="189"/>
    </row>
    <row r="35" spans="1:8" ht="13.5" thickBot="1">
      <c r="A35" s="15" t="s">
        <v>19</v>
      </c>
      <c r="B35" s="5"/>
      <c r="C35" s="167">
        <v>0</v>
      </c>
      <c r="D35" s="40">
        <f>SUM(D34:D34)</f>
        <v>0</v>
      </c>
      <c r="E35" s="40">
        <v>0</v>
      </c>
      <c r="F35" s="40">
        <v>0</v>
      </c>
      <c r="G35" s="40">
        <v>0</v>
      </c>
      <c r="H35" s="40">
        <f>SUM(H34:H34)</f>
        <v>0</v>
      </c>
    </row>
    <row r="36" spans="1:8" s="1" customFormat="1" ht="13.5" thickBot="1">
      <c r="A36" s="31" t="s">
        <v>175</v>
      </c>
      <c r="B36" s="204"/>
      <c r="C36" s="191"/>
      <c r="D36" s="176"/>
      <c r="E36" s="180"/>
      <c r="F36" s="62"/>
      <c r="G36" s="40"/>
      <c r="H36" s="40"/>
    </row>
    <row r="37" spans="1:8" s="1" customFormat="1" ht="6.75" customHeight="1">
      <c r="A37" s="29"/>
      <c r="B37" s="182"/>
      <c r="C37" s="188"/>
      <c r="D37" s="40"/>
      <c r="E37" s="59"/>
      <c r="F37" s="62"/>
      <c r="G37" s="40"/>
      <c r="H37" s="177"/>
    </row>
    <row r="38" spans="1:8" ht="12.75">
      <c r="A38" s="29" t="s">
        <v>181</v>
      </c>
      <c r="C38" s="188">
        <f>C10*23.6%</f>
        <v>137862.30044000002</v>
      </c>
      <c r="D38" s="180">
        <f>C38/4</f>
        <v>34465.575110000005</v>
      </c>
      <c r="E38" s="180">
        <v>34465.575110000005</v>
      </c>
      <c r="F38" s="180">
        <v>34465.575110000005</v>
      </c>
      <c r="G38" s="180">
        <v>34465.575110000005</v>
      </c>
      <c r="H38" s="177">
        <f>SUM(D38:G38)</f>
        <v>137862.30044000002</v>
      </c>
    </row>
    <row r="39" spans="1:8" ht="12.75">
      <c r="A39" s="29" t="s">
        <v>182</v>
      </c>
      <c r="C39" s="188">
        <f>C11*23.6%</f>
        <v>32767.42708</v>
      </c>
      <c r="D39" s="180">
        <f>C39/4</f>
        <v>8191.85677</v>
      </c>
      <c r="E39" s="180">
        <v>8191.85677</v>
      </c>
      <c r="F39" s="180">
        <v>8191.85677</v>
      </c>
      <c r="G39" s="180">
        <v>8191.85677</v>
      </c>
      <c r="H39" s="177">
        <f>SUM(D39:G39)</f>
        <v>32767.42708</v>
      </c>
    </row>
    <row r="40" spans="3:7" ht="12.75" hidden="1">
      <c r="C40" s="188"/>
      <c r="D40" s="180"/>
      <c r="E40" s="180"/>
      <c r="F40" s="180"/>
      <c r="G40" s="180"/>
    </row>
    <row r="41" spans="3:7" ht="12.75" hidden="1">
      <c r="C41" s="188"/>
      <c r="D41" s="180"/>
      <c r="E41" s="180"/>
      <c r="F41" s="180"/>
      <c r="G41" s="180"/>
    </row>
    <row r="42" spans="3:7" ht="12.75" hidden="1">
      <c r="C42" s="188"/>
      <c r="D42" s="180"/>
      <c r="E42" s="180"/>
      <c r="F42" s="180"/>
      <c r="G42" s="180"/>
    </row>
    <row r="43" spans="3:7" ht="12.75" hidden="1">
      <c r="C43" s="188"/>
      <c r="D43" s="180"/>
      <c r="E43" s="180"/>
      <c r="F43" s="180"/>
      <c r="G43" s="180"/>
    </row>
    <row r="44" spans="3:7" ht="12.75" hidden="1">
      <c r="C44" s="188"/>
      <c r="D44" s="180"/>
      <c r="E44" s="180"/>
      <c r="F44" s="180"/>
      <c r="G44" s="180"/>
    </row>
    <row r="45" spans="3:7" ht="12.75" hidden="1">
      <c r="C45" s="188"/>
      <c r="D45" s="180"/>
      <c r="E45" s="180"/>
      <c r="F45" s="180"/>
      <c r="G45" s="180"/>
    </row>
    <row r="46" spans="3:7" ht="12.75" hidden="1">
      <c r="C46" s="188"/>
      <c r="D46" s="180"/>
      <c r="E46" s="180"/>
      <c r="F46" s="180"/>
      <c r="G46" s="180"/>
    </row>
    <row r="47" spans="3:7" ht="12.75" hidden="1">
      <c r="C47" s="188"/>
      <c r="D47" s="180"/>
      <c r="E47" s="180"/>
      <c r="F47" s="180"/>
      <c r="G47" s="180"/>
    </row>
    <row r="48" spans="3:7" ht="12.75" hidden="1">
      <c r="C48" s="188"/>
      <c r="D48" s="180"/>
      <c r="E48" s="180"/>
      <c r="F48" s="180"/>
      <c r="G48" s="180"/>
    </row>
    <row r="49" spans="3:7" ht="12.75" hidden="1">
      <c r="C49" s="188"/>
      <c r="D49" s="180"/>
      <c r="E49" s="180"/>
      <c r="F49" s="180"/>
      <c r="G49" s="180"/>
    </row>
    <row r="50" spans="3:7" ht="12.75" hidden="1">
      <c r="C50" s="188"/>
      <c r="D50" s="180"/>
      <c r="E50" s="180"/>
      <c r="F50" s="180"/>
      <c r="G50" s="180"/>
    </row>
    <row r="51" spans="3:7" ht="12.75" hidden="1">
      <c r="C51" s="188"/>
      <c r="D51" s="180"/>
      <c r="E51" s="189"/>
      <c r="F51" s="189"/>
      <c r="G51" s="189"/>
    </row>
    <row r="52" spans="3:7" ht="13.5" customHeight="1" hidden="1">
      <c r="C52" s="188"/>
      <c r="D52" s="180"/>
      <c r="E52" s="180"/>
      <c r="F52" s="180"/>
      <c r="G52" s="180"/>
    </row>
    <row r="53" spans="3:7" ht="12.75" hidden="1">
      <c r="C53" s="188"/>
      <c r="D53" s="180"/>
      <c r="E53" s="180"/>
      <c r="F53" s="180"/>
      <c r="G53" s="180"/>
    </row>
    <row r="54" spans="3:6" ht="12.75">
      <c r="C54" s="168"/>
      <c r="D54" s="59"/>
      <c r="E54" s="189"/>
      <c r="F54" s="180"/>
    </row>
    <row r="55" spans="1:9" s="1" customFormat="1" ht="12.75">
      <c r="A55" s="15" t="s">
        <v>19</v>
      </c>
      <c r="B55" s="5"/>
      <c r="C55" s="167">
        <f>SUM(C38:C53)</f>
        <v>170629.72752000001</v>
      </c>
      <c r="D55" s="40">
        <f>SUM(D38:D39)</f>
        <v>42657.431880000004</v>
      </c>
      <c r="E55" s="40">
        <f>SUM(E38:E54)</f>
        <v>42657.431880000004</v>
      </c>
      <c r="F55" s="40">
        <f>SUM(F38:F54)</f>
        <v>42657.431880000004</v>
      </c>
      <c r="G55" s="40">
        <f>SUM(G38:G54)</f>
        <v>42657.431880000004</v>
      </c>
      <c r="H55" s="40">
        <f>SUM(D55:G55)</f>
        <v>170629.72752000001</v>
      </c>
      <c r="I55" s="22"/>
    </row>
    <row r="56" spans="1:8" s="1" customFormat="1" ht="12.75">
      <c r="A56" s="190" t="s">
        <v>3</v>
      </c>
      <c r="B56" s="204"/>
      <c r="C56" s="179"/>
      <c r="D56" s="192"/>
      <c r="E56" s="180"/>
      <c r="F56" s="62"/>
      <c r="G56" s="40"/>
      <c r="H56" s="40"/>
    </row>
    <row r="57" spans="3:5" ht="12.75">
      <c r="C57" s="188"/>
      <c r="D57" s="177"/>
      <c r="E57" s="177"/>
    </row>
    <row r="58" spans="1:8" ht="12.75">
      <c r="A58" s="15" t="s">
        <v>19</v>
      </c>
      <c r="B58" s="5"/>
      <c r="C58" s="167">
        <v>0</v>
      </c>
      <c r="D58" s="40">
        <f>SUM(D56:D57)</f>
        <v>0</v>
      </c>
      <c r="E58" s="40">
        <f>SUM(E56:E57)</f>
        <v>0</v>
      </c>
      <c r="F58" s="40">
        <f>SUM(F56:F57)</f>
        <v>0</v>
      </c>
      <c r="G58" s="40">
        <f>SUM(G56:G57)</f>
        <v>0</v>
      </c>
      <c r="H58" s="40">
        <f>SUM(D58:G58)</f>
        <v>0</v>
      </c>
    </row>
    <row r="59" spans="1:6" ht="13.5" thickBot="1">
      <c r="A59" s="15"/>
      <c r="B59" s="5"/>
      <c r="C59" s="167"/>
      <c r="D59" s="177"/>
      <c r="E59" s="177"/>
      <c r="F59" s="177"/>
    </row>
    <row r="60" spans="1:9" ht="16.5" thickBot="1">
      <c r="A60" s="6" t="s">
        <v>20</v>
      </c>
      <c r="B60" s="202">
        <f>B26</f>
        <v>7</v>
      </c>
      <c r="C60" s="170">
        <f>C55+C31+C26</f>
        <v>893637.04752</v>
      </c>
      <c r="D60" s="43">
        <f>D58+D55+D35+D31+D26</f>
        <v>223409.26188</v>
      </c>
      <c r="E60" s="43">
        <f>E58+E55+E35+E31+E26</f>
        <v>223409.26188</v>
      </c>
      <c r="F60" s="43">
        <f>F58+F55+F35+F31+F26</f>
        <v>223409.26188</v>
      </c>
      <c r="G60" s="43">
        <f>G58+G55+G35+G31+G26</f>
        <v>223409.26188</v>
      </c>
      <c r="H60" s="43">
        <f>H58+H55+H35+H31+H26</f>
        <v>893637.04752</v>
      </c>
      <c r="I60" s="30"/>
    </row>
    <row r="61" spans="1:6" ht="13.5" thickBot="1">
      <c r="A61" s="15"/>
      <c r="B61" s="5"/>
      <c r="C61" s="167"/>
      <c r="D61" s="177"/>
      <c r="E61" s="177"/>
      <c r="F61" s="177"/>
    </row>
    <row r="62" spans="1:6" ht="16.5" thickBot="1">
      <c r="A62" s="6" t="s">
        <v>4</v>
      </c>
      <c r="B62" s="202"/>
      <c r="C62" s="160"/>
      <c r="D62" s="177"/>
      <c r="E62" s="177"/>
      <c r="F62" s="177"/>
    </row>
    <row r="63" spans="1:5" ht="16.5" thickBot="1">
      <c r="A63" s="23"/>
      <c r="B63" s="203"/>
      <c r="C63" s="160"/>
      <c r="D63" s="192"/>
      <c r="E63" s="180"/>
    </row>
    <row r="64" spans="1:5" ht="13.5" thickBot="1">
      <c r="A64" s="31" t="s">
        <v>6</v>
      </c>
      <c r="B64" s="204"/>
      <c r="C64" s="191"/>
      <c r="D64" s="180"/>
      <c r="E64" s="180"/>
    </row>
    <row r="65" spans="1:6" ht="12.75">
      <c r="A65" s="32" t="s">
        <v>35</v>
      </c>
      <c r="B65" s="205"/>
      <c r="C65" s="191"/>
      <c r="D65" s="180"/>
      <c r="F65" s="193"/>
    </row>
    <row r="66" spans="4:8" ht="12.75" hidden="1">
      <c r="D66" s="180"/>
      <c r="E66" s="180"/>
      <c r="H66" s="177">
        <f aca="true" t="shared" si="1" ref="H66:H71">SUM(D66:G66)</f>
        <v>0</v>
      </c>
    </row>
    <row r="67" spans="4:8" ht="12.75" hidden="1">
      <c r="D67" s="180"/>
      <c r="E67" s="180"/>
      <c r="H67" s="177">
        <f t="shared" si="1"/>
        <v>0</v>
      </c>
    </row>
    <row r="68" spans="4:8" ht="12.75" hidden="1">
      <c r="D68" s="180"/>
      <c r="E68" s="180"/>
      <c r="H68" s="177">
        <f t="shared" si="1"/>
        <v>0</v>
      </c>
    </row>
    <row r="69" spans="4:8" ht="12.75" hidden="1">
      <c r="D69" s="180"/>
      <c r="E69" s="180"/>
      <c r="H69" s="177">
        <f t="shared" si="1"/>
        <v>0</v>
      </c>
    </row>
    <row r="70" spans="1:8" ht="12.75" hidden="1">
      <c r="A70" s="15"/>
      <c r="B70" s="5"/>
      <c r="C70" s="21"/>
      <c r="D70" s="192"/>
      <c r="E70" s="180"/>
      <c r="H70" s="177">
        <f t="shared" si="1"/>
        <v>0</v>
      </c>
    </row>
    <row r="71" spans="1:8" ht="12.75" hidden="1">
      <c r="A71" s="15"/>
      <c r="B71" s="5"/>
      <c r="C71" s="21"/>
      <c r="D71" s="65"/>
      <c r="E71" s="180"/>
      <c r="H71" s="177">
        <f t="shared" si="1"/>
        <v>0</v>
      </c>
    </row>
    <row r="72" spans="1:9" ht="13.5" thickBot="1">
      <c r="A72" s="15" t="s">
        <v>19</v>
      </c>
      <c r="B72" s="5"/>
      <c r="C72" s="21">
        <v>0</v>
      </c>
      <c r="D72" s="40">
        <f>SUM(D66:D71)</f>
        <v>0</v>
      </c>
      <c r="E72" s="40">
        <f>SUM(E66:E71)</f>
        <v>0</v>
      </c>
      <c r="F72" s="40">
        <f>SUM(F66:F71)</f>
        <v>0</v>
      </c>
      <c r="G72" s="40">
        <f>SUM(G66:G71)</f>
        <v>0</v>
      </c>
      <c r="H72" s="40">
        <f>SUM(H66:H71)</f>
        <v>0</v>
      </c>
      <c r="I72" s="30"/>
    </row>
    <row r="73" spans="1:8" ht="13.5" thickBot="1">
      <c r="A73" s="31" t="s">
        <v>8</v>
      </c>
      <c r="B73" s="204"/>
      <c r="C73" s="191"/>
      <c r="D73" s="62"/>
      <c r="E73" s="62"/>
      <c r="F73" s="62"/>
      <c r="G73" s="40"/>
      <c r="H73" s="40"/>
    </row>
    <row r="74" spans="1:8" ht="12.75">
      <c r="A74" s="32" t="s">
        <v>35</v>
      </c>
      <c r="B74" s="205"/>
      <c r="C74" s="191"/>
      <c r="D74" s="62"/>
      <c r="E74" s="62"/>
      <c r="F74" s="62"/>
      <c r="G74" s="40"/>
      <c r="H74" s="40"/>
    </row>
    <row r="75" spans="1:8" ht="12.75" hidden="1">
      <c r="A75" s="15"/>
      <c r="B75" s="5"/>
      <c r="C75" s="21"/>
      <c r="D75" s="62"/>
      <c r="E75" s="62"/>
      <c r="F75" s="62"/>
      <c r="G75" s="40"/>
      <c r="H75" s="40">
        <f>SUM(D75:G75)</f>
        <v>0</v>
      </c>
    </row>
    <row r="76" spans="1:8" ht="12.75" hidden="1">
      <c r="A76" s="15"/>
      <c r="B76" s="5"/>
      <c r="C76" s="21"/>
      <c r="D76" s="62"/>
      <c r="E76" s="62"/>
      <c r="F76" s="62"/>
      <c r="G76" s="40"/>
      <c r="H76" s="40">
        <f>SUM(D76:G76)</f>
        <v>0</v>
      </c>
    </row>
    <row r="77" spans="1:9" ht="13.5" thickBot="1">
      <c r="A77" s="15" t="s">
        <v>19</v>
      </c>
      <c r="B77" s="5"/>
      <c r="C77" s="21">
        <v>0</v>
      </c>
      <c r="D77" s="40">
        <f>SUM(D74:D76)</f>
        <v>0</v>
      </c>
      <c r="E77" s="40">
        <f>SUM(E74:E76)</f>
        <v>0</v>
      </c>
      <c r="F77" s="40">
        <f>SUM(F74:F76)</f>
        <v>0</v>
      </c>
      <c r="G77" s="40">
        <f>SUM(G74:G76)</f>
        <v>0</v>
      </c>
      <c r="H77" s="40">
        <f>SUM(H74:H76)</f>
        <v>0</v>
      </c>
      <c r="I77" s="30"/>
    </row>
    <row r="78" spans="1:8" ht="13.5" thickBot="1">
      <c r="A78" s="31" t="s">
        <v>7</v>
      </c>
      <c r="B78" s="204"/>
      <c r="C78" s="191"/>
      <c r="D78" s="62"/>
      <c r="E78" s="62"/>
      <c r="F78" s="62"/>
      <c r="G78" s="40"/>
      <c r="H78" s="40"/>
    </row>
    <row r="79" spans="1:8" ht="12.75">
      <c r="A79" s="32" t="s">
        <v>36</v>
      </c>
      <c r="B79" s="205"/>
      <c r="C79" s="191"/>
      <c r="D79" s="62"/>
      <c r="E79" s="62"/>
      <c r="F79" s="62"/>
      <c r="G79" s="40"/>
      <c r="H79" s="40"/>
    </row>
    <row r="80" spans="1:8" ht="12.75" hidden="1">
      <c r="A80" s="15"/>
      <c r="B80" s="5"/>
      <c r="C80" s="21"/>
      <c r="D80" s="62"/>
      <c r="E80" s="62"/>
      <c r="F80" s="62"/>
      <c r="G80" s="40"/>
      <c r="H80" s="40">
        <f aca="true" t="shared" si="2" ref="H80:H90">SUM(D80:G80)</f>
        <v>0</v>
      </c>
    </row>
    <row r="81" spans="1:8" ht="12.75" hidden="1">
      <c r="A81" s="15"/>
      <c r="B81" s="5"/>
      <c r="C81" s="21"/>
      <c r="D81" s="62"/>
      <c r="E81" s="62"/>
      <c r="F81" s="62"/>
      <c r="G81" s="40"/>
      <c r="H81" s="40">
        <f t="shared" si="2"/>
        <v>0</v>
      </c>
    </row>
    <row r="82" spans="1:8" ht="12.75" hidden="1">
      <c r="A82" s="15"/>
      <c r="B82" s="5"/>
      <c r="C82" s="21"/>
      <c r="D82" s="62"/>
      <c r="E82" s="62"/>
      <c r="F82" s="62"/>
      <c r="G82" s="40"/>
      <c r="H82" s="40">
        <f t="shared" si="2"/>
        <v>0</v>
      </c>
    </row>
    <row r="83" spans="1:8" ht="12.75" hidden="1">
      <c r="A83" s="15"/>
      <c r="B83" s="5"/>
      <c r="C83" s="21"/>
      <c r="D83" s="62"/>
      <c r="E83" s="62"/>
      <c r="F83" s="62"/>
      <c r="G83" s="40"/>
      <c r="H83" s="40">
        <f t="shared" si="2"/>
        <v>0</v>
      </c>
    </row>
    <row r="84" spans="1:8" ht="12.75" hidden="1">
      <c r="A84" s="15"/>
      <c r="B84" s="5"/>
      <c r="C84" s="21"/>
      <c r="D84" s="62"/>
      <c r="E84" s="62"/>
      <c r="F84" s="62"/>
      <c r="G84" s="40"/>
      <c r="H84" s="40">
        <f t="shared" si="2"/>
        <v>0</v>
      </c>
    </row>
    <row r="85" spans="1:8" ht="12.75" hidden="1">
      <c r="A85" s="15"/>
      <c r="B85" s="5"/>
      <c r="C85" s="21"/>
      <c r="D85" s="62"/>
      <c r="E85" s="62"/>
      <c r="F85" s="62"/>
      <c r="G85" s="40"/>
      <c r="H85" s="40">
        <f t="shared" si="2"/>
        <v>0</v>
      </c>
    </row>
    <row r="86" spans="1:8" ht="12.75" hidden="1">
      <c r="A86" s="15"/>
      <c r="B86" s="5"/>
      <c r="C86" s="21"/>
      <c r="D86" s="62"/>
      <c r="E86" s="62"/>
      <c r="F86" s="62"/>
      <c r="G86" s="40"/>
      <c r="H86" s="40">
        <f t="shared" si="2"/>
        <v>0</v>
      </c>
    </row>
    <row r="87" spans="1:8" ht="12.75" hidden="1">
      <c r="A87" s="15"/>
      <c r="B87" s="5"/>
      <c r="C87" s="21"/>
      <c r="D87" s="62"/>
      <c r="E87" s="62"/>
      <c r="F87" s="62"/>
      <c r="G87" s="40"/>
      <c r="H87" s="40">
        <f t="shared" si="2"/>
        <v>0</v>
      </c>
    </row>
    <row r="88" spans="1:8" ht="12.75" hidden="1">
      <c r="A88" s="15"/>
      <c r="B88" s="5"/>
      <c r="C88" s="21"/>
      <c r="D88" s="62"/>
      <c r="E88" s="62"/>
      <c r="F88" s="62"/>
      <c r="G88" s="40"/>
      <c r="H88" s="40">
        <f t="shared" si="2"/>
        <v>0</v>
      </c>
    </row>
    <row r="89" spans="1:8" ht="12.75" hidden="1">
      <c r="A89" s="15"/>
      <c r="B89" s="5"/>
      <c r="C89" s="21"/>
      <c r="D89" s="62"/>
      <c r="E89" s="62"/>
      <c r="F89" s="62"/>
      <c r="G89" s="40"/>
      <c r="H89" s="40">
        <f t="shared" si="2"/>
        <v>0</v>
      </c>
    </row>
    <row r="90" spans="1:8" ht="12.75" hidden="1">
      <c r="A90" s="15"/>
      <c r="B90" s="5"/>
      <c r="C90" s="21"/>
      <c r="D90" s="62"/>
      <c r="E90" s="62"/>
      <c r="F90" s="62"/>
      <c r="G90" s="40"/>
      <c r="H90" s="40">
        <f t="shared" si="2"/>
        <v>0</v>
      </c>
    </row>
    <row r="91" spans="1:8" ht="13.5" thickBot="1">
      <c r="A91" s="15" t="s">
        <v>19</v>
      </c>
      <c r="B91" s="5"/>
      <c r="C91" s="21">
        <v>0</v>
      </c>
      <c r="D91" s="40">
        <f>SUM(D79:D90)</f>
        <v>0</v>
      </c>
      <c r="E91" s="40">
        <f>SUM(E79:E90)</f>
        <v>0</v>
      </c>
      <c r="F91" s="40">
        <f>SUM(F79:F90)</f>
        <v>0</v>
      </c>
      <c r="G91" s="40">
        <f>SUM(G79:G90)</f>
        <v>0</v>
      </c>
      <c r="H91" s="40">
        <f>SUM(H79:H90)</f>
        <v>0</v>
      </c>
    </row>
    <row r="92" spans="1:8" ht="13.5" thickBot="1">
      <c r="A92" s="31" t="s">
        <v>9</v>
      </c>
      <c r="B92" s="204"/>
      <c r="C92" s="191"/>
      <c r="D92" s="62"/>
      <c r="E92" s="62"/>
      <c r="F92" s="62"/>
      <c r="G92" s="40"/>
      <c r="H92" s="40"/>
    </row>
    <row r="93" spans="1:8" ht="12.75">
      <c r="A93" s="32" t="s">
        <v>35</v>
      </c>
      <c r="B93" s="205"/>
      <c r="C93" s="191"/>
      <c r="D93" s="67"/>
      <c r="E93" s="62"/>
      <c r="F93" s="62"/>
      <c r="G93" s="40"/>
      <c r="H93" s="40"/>
    </row>
    <row r="94" spans="1:8" ht="12.75" hidden="1">
      <c r="A94" s="32"/>
      <c r="B94" s="205"/>
      <c r="C94" s="191"/>
      <c r="D94" s="67"/>
      <c r="E94" s="62"/>
      <c r="F94" s="62"/>
      <c r="G94" s="40"/>
      <c r="H94" s="40">
        <f aca="true" t="shared" si="3" ref="H94:H102">SUM(D94:G94)</f>
        <v>0</v>
      </c>
    </row>
    <row r="95" spans="1:8" ht="12.75" hidden="1">
      <c r="A95" s="32"/>
      <c r="B95" s="205"/>
      <c r="C95" s="191"/>
      <c r="D95" s="67"/>
      <c r="E95" s="62"/>
      <c r="F95" s="62"/>
      <c r="G95" s="40"/>
      <c r="H95" s="40">
        <f t="shared" si="3"/>
        <v>0</v>
      </c>
    </row>
    <row r="96" spans="1:8" ht="12.75" hidden="1">
      <c r="A96" s="32"/>
      <c r="B96" s="205"/>
      <c r="C96" s="191"/>
      <c r="D96" s="67"/>
      <c r="E96" s="62"/>
      <c r="F96" s="62"/>
      <c r="G96" s="40"/>
      <c r="H96" s="40">
        <f t="shared" si="3"/>
        <v>0</v>
      </c>
    </row>
    <row r="97" spans="1:8" ht="12.75" hidden="1">
      <c r="A97" s="32"/>
      <c r="B97" s="205"/>
      <c r="C97" s="191"/>
      <c r="D97" s="67"/>
      <c r="E97" s="62"/>
      <c r="F97" s="62"/>
      <c r="G97" s="40"/>
      <c r="H97" s="40">
        <f t="shared" si="3"/>
        <v>0</v>
      </c>
    </row>
    <row r="98" spans="1:8" ht="12.75" hidden="1">
      <c r="A98" s="32"/>
      <c r="B98" s="205"/>
      <c r="C98" s="191"/>
      <c r="D98" s="67"/>
      <c r="E98" s="62"/>
      <c r="F98" s="62"/>
      <c r="G98" s="40"/>
      <c r="H98" s="40">
        <f t="shared" si="3"/>
        <v>0</v>
      </c>
    </row>
    <row r="99" spans="1:8" ht="12.75" hidden="1">
      <c r="A99" s="32"/>
      <c r="B99" s="205"/>
      <c r="C99" s="191"/>
      <c r="D99" s="67"/>
      <c r="E99" s="62"/>
      <c r="F99" s="62"/>
      <c r="G99" s="40"/>
      <c r="H99" s="40">
        <f t="shared" si="3"/>
        <v>0</v>
      </c>
    </row>
    <row r="100" spans="1:8" ht="12.75" hidden="1">
      <c r="A100" s="32"/>
      <c r="B100" s="205"/>
      <c r="C100" s="191"/>
      <c r="D100" s="67"/>
      <c r="E100" s="62"/>
      <c r="F100" s="62"/>
      <c r="G100" s="40"/>
      <c r="H100" s="40">
        <f t="shared" si="3"/>
        <v>0</v>
      </c>
    </row>
    <row r="101" spans="1:8" ht="12.75" hidden="1">
      <c r="A101" s="15"/>
      <c r="B101" s="5"/>
      <c r="C101" s="21"/>
      <c r="D101" s="67"/>
      <c r="E101" s="62"/>
      <c r="F101" s="62"/>
      <c r="G101" s="40"/>
      <c r="H101" s="40">
        <f t="shared" si="3"/>
        <v>0</v>
      </c>
    </row>
    <row r="102" spans="4:8" ht="12.75" hidden="1">
      <c r="D102" s="62"/>
      <c r="E102" s="62"/>
      <c r="F102" s="62"/>
      <c r="G102" s="40"/>
      <c r="H102" s="40">
        <f t="shared" si="3"/>
        <v>0</v>
      </c>
    </row>
    <row r="103" spans="1:9" ht="13.5" thickBot="1">
      <c r="A103" s="15" t="s">
        <v>19</v>
      </c>
      <c r="B103" s="5"/>
      <c r="C103" s="21">
        <v>0</v>
      </c>
      <c r="D103" s="40">
        <f>SUM(D94:D102)</f>
        <v>0</v>
      </c>
      <c r="E103" s="40">
        <f>SUM(E94:E102)</f>
        <v>0</v>
      </c>
      <c r="F103" s="40">
        <f>SUM(F94:F102)</f>
        <v>0</v>
      </c>
      <c r="G103" s="40">
        <f>SUM(G94:G102)</f>
        <v>0</v>
      </c>
      <c r="H103" s="40">
        <f>SUM(H94:H102)</f>
        <v>0</v>
      </c>
      <c r="I103" s="30"/>
    </row>
    <row r="104" spans="1:8" ht="13.5" thickBot="1">
      <c r="A104" s="31" t="s">
        <v>10</v>
      </c>
      <c r="B104" s="204"/>
      <c r="C104" s="191"/>
      <c r="D104" s="62"/>
      <c r="E104" s="62"/>
      <c r="F104" s="62"/>
      <c r="G104" s="40"/>
      <c r="H104" s="40"/>
    </row>
    <row r="105" spans="1:8" ht="12.75">
      <c r="A105" s="32" t="s">
        <v>36</v>
      </c>
      <c r="B105" s="205"/>
      <c r="C105" s="191"/>
      <c r="D105" s="67"/>
      <c r="E105" s="133"/>
      <c r="F105" s="62"/>
      <c r="G105" s="40"/>
      <c r="H105" s="40"/>
    </row>
    <row r="106" spans="1:8" ht="12.75" hidden="1">
      <c r="A106" s="32"/>
      <c r="B106" s="205"/>
      <c r="C106" s="191"/>
      <c r="D106" s="67"/>
      <c r="E106" s="133"/>
      <c r="F106" s="62"/>
      <c r="G106" s="40"/>
      <c r="H106" s="40">
        <f aca="true" t="shared" si="4" ref="H106:H137">SUM(D106:G106)</f>
        <v>0</v>
      </c>
    </row>
    <row r="107" spans="1:8" ht="12.75" hidden="1">
      <c r="A107" s="32"/>
      <c r="B107" s="205"/>
      <c r="C107" s="191"/>
      <c r="D107" s="67"/>
      <c r="E107" s="133"/>
      <c r="F107" s="62"/>
      <c r="G107" s="40"/>
      <c r="H107" s="40">
        <f t="shared" si="4"/>
        <v>0</v>
      </c>
    </row>
    <row r="108" spans="1:8" ht="12.75" hidden="1">
      <c r="A108" s="32"/>
      <c r="B108" s="205"/>
      <c r="C108" s="191"/>
      <c r="D108" s="67"/>
      <c r="E108" s="133"/>
      <c r="F108" s="62"/>
      <c r="G108" s="40"/>
      <c r="H108" s="40">
        <f t="shared" si="4"/>
        <v>0</v>
      </c>
    </row>
    <row r="109" spans="1:8" ht="12.75" hidden="1">
      <c r="A109" s="32"/>
      <c r="B109" s="205"/>
      <c r="C109" s="191"/>
      <c r="D109" s="67"/>
      <c r="E109" s="133"/>
      <c r="F109" s="62"/>
      <c r="G109" s="40"/>
      <c r="H109" s="40">
        <f t="shared" si="4"/>
        <v>0</v>
      </c>
    </row>
    <row r="110" spans="1:8" ht="12.75" hidden="1">
      <c r="A110" s="32"/>
      <c r="B110" s="205"/>
      <c r="C110" s="191"/>
      <c r="D110" s="67"/>
      <c r="E110" s="133"/>
      <c r="F110" s="62"/>
      <c r="G110" s="40"/>
      <c r="H110" s="40">
        <f t="shared" si="4"/>
        <v>0</v>
      </c>
    </row>
    <row r="111" spans="1:8" ht="12.75" hidden="1">
      <c r="A111" s="32"/>
      <c r="B111" s="205"/>
      <c r="C111" s="191"/>
      <c r="D111" s="67"/>
      <c r="E111" s="133"/>
      <c r="F111" s="62"/>
      <c r="G111" s="40"/>
      <c r="H111" s="40">
        <f t="shared" si="4"/>
        <v>0</v>
      </c>
    </row>
    <row r="112" spans="1:8" ht="12.75" hidden="1">
      <c r="A112" s="32"/>
      <c r="B112" s="205"/>
      <c r="C112" s="191"/>
      <c r="D112" s="67"/>
      <c r="E112" s="133"/>
      <c r="F112" s="62"/>
      <c r="G112" s="40"/>
      <c r="H112" s="40">
        <f t="shared" si="4"/>
        <v>0</v>
      </c>
    </row>
    <row r="113" spans="1:8" ht="12.75" hidden="1">
      <c r="A113" s="32"/>
      <c r="B113" s="205"/>
      <c r="C113" s="191"/>
      <c r="D113" s="67"/>
      <c r="E113" s="133"/>
      <c r="F113" s="62"/>
      <c r="G113" s="40"/>
      <c r="H113" s="40">
        <f t="shared" si="4"/>
        <v>0</v>
      </c>
    </row>
    <row r="114" spans="1:8" ht="12.75" hidden="1">
      <c r="A114" s="32"/>
      <c r="B114" s="205"/>
      <c r="C114" s="191"/>
      <c r="D114" s="67"/>
      <c r="E114" s="133"/>
      <c r="F114" s="62"/>
      <c r="G114" s="40"/>
      <c r="H114" s="40">
        <f t="shared" si="4"/>
        <v>0</v>
      </c>
    </row>
    <row r="115" spans="1:8" ht="12.75" hidden="1">
      <c r="A115" s="32"/>
      <c r="B115" s="205"/>
      <c r="C115" s="191"/>
      <c r="D115" s="67"/>
      <c r="E115" s="133"/>
      <c r="F115" s="62"/>
      <c r="G115" s="40"/>
      <c r="H115" s="40">
        <f t="shared" si="4"/>
        <v>0</v>
      </c>
    </row>
    <row r="116" spans="1:8" ht="12.75" hidden="1">
      <c r="A116" s="32"/>
      <c r="B116" s="205"/>
      <c r="C116" s="191"/>
      <c r="D116" s="67"/>
      <c r="E116" s="133"/>
      <c r="F116" s="62"/>
      <c r="G116" s="40"/>
      <c r="H116" s="40">
        <f t="shared" si="4"/>
        <v>0</v>
      </c>
    </row>
    <row r="117" spans="1:8" ht="12.75" hidden="1">
      <c r="A117" s="32"/>
      <c r="B117" s="205"/>
      <c r="C117" s="191"/>
      <c r="D117" s="67"/>
      <c r="E117" s="133"/>
      <c r="F117" s="62"/>
      <c r="G117" s="40"/>
      <c r="H117" s="40">
        <f t="shared" si="4"/>
        <v>0</v>
      </c>
    </row>
    <row r="118" spans="1:8" ht="12.75" hidden="1">
      <c r="A118" s="32"/>
      <c r="B118" s="205"/>
      <c r="C118" s="191"/>
      <c r="D118" s="67"/>
      <c r="E118" s="133"/>
      <c r="F118" s="62"/>
      <c r="G118" s="40"/>
      <c r="H118" s="40">
        <f t="shared" si="4"/>
        <v>0</v>
      </c>
    </row>
    <row r="119" spans="1:8" ht="12.75" hidden="1">
      <c r="A119" s="32"/>
      <c r="B119" s="205"/>
      <c r="C119" s="191"/>
      <c r="D119" s="67"/>
      <c r="E119" s="133"/>
      <c r="F119" s="62"/>
      <c r="G119" s="40"/>
      <c r="H119" s="40">
        <f t="shared" si="4"/>
        <v>0</v>
      </c>
    </row>
    <row r="120" spans="1:8" ht="12.75" hidden="1">
      <c r="A120" s="32"/>
      <c r="B120" s="205"/>
      <c r="C120" s="191"/>
      <c r="D120" s="67"/>
      <c r="E120" s="133"/>
      <c r="F120" s="62"/>
      <c r="G120" s="40"/>
      <c r="H120" s="40">
        <f t="shared" si="4"/>
        <v>0</v>
      </c>
    </row>
    <row r="121" spans="1:8" ht="12.75" hidden="1">
      <c r="A121" s="32"/>
      <c r="B121" s="205"/>
      <c r="C121" s="191"/>
      <c r="D121" s="67"/>
      <c r="E121" s="133"/>
      <c r="F121" s="62"/>
      <c r="G121" s="40"/>
      <c r="H121" s="40">
        <f t="shared" si="4"/>
        <v>0</v>
      </c>
    </row>
    <row r="122" spans="1:8" ht="12.75" hidden="1">
      <c r="A122" s="32"/>
      <c r="B122" s="205"/>
      <c r="C122" s="191"/>
      <c r="D122" s="67"/>
      <c r="E122" s="133"/>
      <c r="F122" s="62"/>
      <c r="G122" s="40"/>
      <c r="H122" s="40">
        <f t="shared" si="4"/>
        <v>0</v>
      </c>
    </row>
    <row r="123" spans="1:8" ht="12.75" hidden="1">
      <c r="A123" s="32"/>
      <c r="B123" s="205"/>
      <c r="C123" s="191"/>
      <c r="D123" s="67"/>
      <c r="E123" s="133"/>
      <c r="F123" s="62"/>
      <c r="G123" s="40"/>
      <c r="H123" s="40">
        <f t="shared" si="4"/>
        <v>0</v>
      </c>
    </row>
    <row r="124" spans="1:8" ht="12.75" hidden="1">
      <c r="A124" s="32"/>
      <c r="B124" s="205"/>
      <c r="C124" s="191"/>
      <c r="D124" s="67"/>
      <c r="E124" s="133"/>
      <c r="F124" s="62"/>
      <c r="G124" s="40"/>
      <c r="H124" s="40">
        <f t="shared" si="4"/>
        <v>0</v>
      </c>
    </row>
    <row r="125" spans="1:8" ht="12.75" hidden="1">
      <c r="A125" s="32"/>
      <c r="B125" s="205"/>
      <c r="C125" s="191"/>
      <c r="D125" s="67"/>
      <c r="E125" s="133"/>
      <c r="F125" s="62"/>
      <c r="G125" s="40"/>
      <c r="H125" s="40">
        <f t="shared" si="4"/>
        <v>0</v>
      </c>
    </row>
    <row r="126" spans="1:8" ht="12.75" hidden="1">
      <c r="A126" s="32"/>
      <c r="B126" s="205"/>
      <c r="C126" s="191"/>
      <c r="D126" s="67"/>
      <c r="E126" s="133"/>
      <c r="F126" s="62"/>
      <c r="G126" s="40"/>
      <c r="H126" s="40">
        <f t="shared" si="4"/>
        <v>0</v>
      </c>
    </row>
    <row r="127" spans="1:8" ht="12.75" hidden="1">
      <c r="A127" s="32"/>
      <c r="B127" s="205"/>
      <c r="C127" s="191"/>
      <c r="D127" s="67"/>
      <c r="E127" s="133"/>
      <c r="F127" s="62"/>
      <c r="G127" s="40"/>
      <c r="H127" s="40">
        <f t="shared" si="4"/>
        <v>0</v>
      </c>
    </row>
    <row r="128" spans="1:8" ht="12.75" hidden="1">
      <c r="A128" s="32"/>
      <c r="B128" s="205"/>
      <c r="C128" s="191"/>
      <c r="D128" s="67"/>
      <c r="E128" s="133"/>
      <c r="F128" s="62"/>
      <c r="G128" s="40"/>
      <c r="H128" s="40">
        <f t="shared" si="4"/>
        <v>0</v>
      </c>
    </row>
    <row r="129" spans="1:8" ht="12.75" hidden="1">
      <c r="A129" s="32"/>
      <c r="B129" s="205"/>
      <c r="C129" s="191"/>
      <c r="D129" s="67"/>
      <c r="E129" s="133"/>
      <c r="F129" s="62"/>
      <c r="G129" s="40"/>
      <c r="H129" s="40">
        <f t="shared" si="4"/>
        <v>0</v>
      </c>
    </row>
    <row r="130" spans="1:8" ht="12.75" hidden="1">
      <c r="A130" s="32"/>
      <c r="B130" s="205"/>
      <c r="C130" s="191"/>
      <c r="D130" s="67"/>
      <c r="E130" s="133"/>
      <c r="F130" s="62"/>
      <c r="G130" s="40"/>
      <c r="H130" s="40">
        <f t="shared" si="4"/>
        <v>0</v>
      </c>
    </row>
    <row r="131" spans="1:8" ht="12.75" hidden="1">
      <c r="A131" s="32"/>
      <c r="B131" s="205"/>
      <c r="C131" s="191"/>
      <c r="D131" s="67"/>
      <c r="E131" s="133"/>
      <c r="F131" s="62"/>
      <c r="G131" s="40"/>
      <c r="H131" s="40">
        <f t="shared" si="4"/>
        <v>0</v>
      </c>
    </row>
    <row r="132" spans="1:8" ht="12.75" hidden="1">
      <c r="A132" s="32"/>
      <c r="B132" s="205"/>
      <c r="C132" s="191"/>
      <c r="D132" s="67"/>
      <c r="E132" s="133"/>
      <c r="F132" s="62"/>
      <c r="G132" s="40"/>
      <c r="H132" s="40">
        <f t="shared" si="4"/>
        <v>0</v>
      </c>
    </row>
    <row r="133" spans="1:8" ht="12.75" hidden="1">
      <c r="A133" s="32"/>
      <c r="B133" s="205"/>
      <c r="C133" s="191"/>
      <c r="D133" s="67"/>
      <c r="E133" s="133"/>
      <c r="F133" s="62"/>
      <c r="G133" s="40"/>
      <c r="H133" s="40">
        <f t="shared" si="4"/>
        <v>0</v>
      </c>
    </row>
    <row r="134" spans="1:8" ht="12.75" hidden="1">
      <c r="A134" s="32"/>
      <c r="B134" s="205"/>
      <c r="C134" s="191"/>
      <c r="D134" s="67"/>
      <c r="E134" s="133"/>
      <c r="F134" s="62"/>
      <c r="G134" s="40"/>
      <c r="H134" s="40">
        <f t="shared" si="4"/>
        <v>0</v>
      </c>
    </row>
    <row r="135" spans="1:8" ht="12.75" hidden="1">
      <c r="A135" s="32"/>
      <c r="B135" s="205"/>
      <c r="C135" s="191"/>
      <c r="D135" s="67"/>
      <c r="E135" s="133"/>
      <c r="F135" s="62"/>
      <c r="G135" s="40"/>
      <c r="H135" s="40">
        <f t="shared" si="4"/>
        <v>0</v>
      </c>
    </row>
    <row r="136" spans="1:8" ht="12.75" hidden="1">
      <c r="A136" s="15"/>
      <c r="B136" s="5"/>
      <c r="C136" s="21"/>
      <c r="D136" s="67"/>
      <c r="E136" s="133"/>
      <c r="F136" s="62"/>
      <c r="G136" s="40"/>
      <c r="H136" s="40">
        <f t="shared" si="4"/>
        <v>0</v>
      </c>
    </row>
    <row r="137" spans="1:8" ht="12.75" hidden="1">
      <c r="A137" s="15" t="s">
        <v>13</v>
      </c>
      <c r="B137" s="5"/>
      <c r="C137" s="21"/>
      <c r="D137" s="65"/>
      <c r="E137" s="133"/>
      <c r="F137" s="62"/>
      <c r="G137" s="40"/>
      <c r="H137" s="40">
        <f t="shared" si="4"/>
        <v>0</v>
      </c>
    </row>
    <row r="138" spans="1:9" ht="12.75">
      <c r="A138" s="15" t="s">
        <v>19</v>
      </c>
      <c r="B138" s="5"/>
      <c r="C138" s="21">
        <v>0</v>
      </c>
      <c r="D138" s="40">
        <f>SUM(D106:D137)</f>
        <v>0</v>
      </c>
      <c r="E138" s="40">
        <f>SUM(E106:E137)</f>
        <v>0</v>
      </c>
      <c r="F138" s="40">
        <f>SUM(F106:F137)</f>
        <v>0</v>
      </c>
      <c r="G138" s="40">
        <f>SUM(G106:G137)</f>
        <v>0</v>
      </c>
      <c r="H138" s="40">
        <f>SUM(H106:H137)</f>
        <v>0</v>
      </c>
      <c r="I138" s="30"/>
    </row>
    <row r="139" spans="1:8" ht="12.75">
      <c r="A139" s="190" t="s">
        <v>11</v>
      </c>
      <c r="B139" s="204"/>
      <c r="C139" s="179"/>
      <c r="D139" s="65"/>
      <c r="E139" s="133"/>
      <c r="F139" s="62"/>
      <c r="G139" s="40"/>
      <c r="H139" s="40"/>
    </row>
    <row r="140" spans="1:8" ht="12.75">
      <c r="A140" s="32" t="s">
        <v>36</v>
      </c>
      <c r="B140" s="205"/>
      <c r="C140" s="191"/>
      <c r="D140" s="67"/>
      <c r="E140" s="62"/>
      <c r="F140" s="62"/>
      <c r="G140" s="40"/>
      <c r="H140" s="40"/>
    </row>
    <row r="141" spans="1:8" ht="12.75" hidden="1">
      <c r="A141" s="15"/>
      <c r="B141" s="5"/>
      <c r="C141" s="21"/>
      <c r="D141" s="67"/>
      <c r="E141" s="62"/>
      <c r="F141" s="62"/>
      <c r="G141" s="40"/>
      <c r="H141" s="40">
        <f>SUM(D141:G141)</f>
        <v>0</v>
      </c>
    </row>
    <row r="142" spans="1:8" ht="12.75" hidden="1">
      <c r="A142" s="15"/>
      <c r="B142" s="5"/>
      <c r="C142" s="21"/>
      <c r="D142" s="67"/>
      <c r="E142" s="62"/>
      <c r="F142" s="62"/>
      <c r="G142" s="40"/>
      <c r="H142" s="40">
        <f>SUM(D142:G142)</f>
        <v>0</v>
      </c>
    </row>
    <row r="143" spans="1:8" ht="12.75" hidden="1">
      <c r="A143" s="15"/>
      <c r="B143" s="5"/>
      <c r="C143" s="21"/>
      <c r="D143" s="67"/>
      <c r="E143" s="62"/>
      <c r="F143" s="62"/>
      <c r="G143" s="40"/>
      <c r="H143" s="40">
        <f>SUM(D143:G143)</f>
        <v>0</v>
      </c>
    </row>
    <row r="144" spans="1:8" ht="12.75" hidden="1">
      <c r="A144" s="15"/>
      <c r="B144" s="5"/>
      <c r="C144" s="21"/>
      <c r="D144" s="67"/>
      <c r="E144" s="62"/>
      <c r="F144" s="62"/>
      <c r="G144" s="40"/>
      <c r="H144" s="40">
        <f>SUM(D144:G144)</f>
        <v>0</v>
      </c>
    </row>
    <row r="145" spans="1:8" ht="12.75" hidden="1">
      <c r="A145" s="15"/>
      <c r="B145" s="5"/>
      <c r="C145" s="21"/>
      <c r="D145" s="67"/>
      <c r="E145" s="62"/>
      <c r="F145" s="62"/>
      <c r="G145" s="40"/>
      <c r="H145" s="40">
        <f>SUM(D145:G145)</f>
        <v>0</v>
      </c>
    </row>
    <row r="146" spans="1:9" ht="12.75">
      <c r="A146" s="15" t="s">
        <v>19</v>
      </c>
      <c r="B146" s="5"/>
      <c r="C146" s="21">
        <v>0</v>
      </c>
      <c r="D146" s="40">
        <f>SUM(D141:D145)</f>
        <v>0</v>
      </c>
      <c r="E146" s="40">
        <f>SUM(E141:E145)</f>
        <v>0</v>
      </c>
      <c r="F146" s="40">
        <f>SUM(F141:F145)</f>
        <v>0</v>
      </c>
      <c r="G146" s="40">
        <f>SUM(G141:G145)</f>
        <v>0</v>
      </c>
      <c r="H146" s="40">
        <f>SUM(H141:H145)</f>
        <v>0</v>
      </c>
      <c r="I146" s="30"/>
    </row>
    <row r="147" spans="1:8" ht="12.75">
      <c r="A147" s="194" t="s">
        <v>12</v>
      </c>
      <c r="B147" s="204"/>
      <c r="C147" s="191"/>
      <c r="D147" s="59"/>
      <c r="E147" s="59"/>
      <c r="F147" s="62"/>
      <c r="G147" s="40"/>
      <c r="H147" s="40"/>
    </row>
    <row r="148" spans="1:8" ht="12.75">
      <c r="A148" s="32" t="s">
        <v>36</v>
      </c>
      <c r="B148" s="205"/>
      <c r="C148" s="191"/>
      <c r="D148" s="59"/>
      <c r="E148" s="133"/>
      <c r="F148" s="59"/>
      <c r="G148" s="40"/>
      <c r="H148" s="40"/>
    </row>
    <row r="149" spans="2:8" s="135" customFormat="1" ht="12.75" hidden="1">
      <c r="B149" s="187"/>
      <c r="C149" s="188"/>
      <c r="D149" s="171"/>
      <c r="E149" s="60"/>
      <c r="F149" s="171"/>
      <c r="G149" s="45"/>
      <c r="H149" s="45">
        <f aca="true" t="shared" si="5" ref="H149:H161">SUM(D149:G149)</f>
        <v>0</v>
      </c>
    </row>
    <row r="150" spans="2:8" s="135" customFormat="1" ht="12.75" hidden="1">
      <c r="B150" s="187"/>
      <c r="C150" s="188"/>
      <c r="D150" s="171"/>
      <c r="E150" s="60"/>
      <c r="F150" s="171"/>
      <c r="G150" s="45"/>
      <c r="H150" s="45">
        <f t="shared" si="5"/>
        <v>0</v>
      </c>
    </row>
    <row r="151" spans="2:8" s="135" customFormat="1" ht="12.75" hidden="1">
      <c r="B151" s="187"/>
      <c r="C151" s="188"/>
      <c r="D151" s="171"/>
      <c r="E151" s="60"/>
      <c r="F151" s="171"/>
      <c r="G151" s="45"/>
      <c r="H151" s="45">
        <f t="shared" si="5"/>
        <v>0</v>
      </c>
    </row>
    <row r="152" spans="2:8" s="135" customFormat="1" ht="12.75" hidden="1">
      <c r="B152" s="187"/>
      <c r="C152" s="188"/>
      <c r="D152" s="171"/>
      <c r="E152" s="60"/>
      <c r="F152" s="171"/>
      <c r="G152" s="45"/>
      <c r="H152" s="45">
        <f t="shared" si="5"/>
        <v>0</v>
      </c>
    </row>
    <row r="153" spans="2:8" s="135" customFormat="1" ht="12.75" hidden="1">
      <c r="B153" s="187"/>
      <c r="C153" s="188"/>
      <c r="D153" s="171"/>
      <c r="E153" s="60"/>
      <c r="F153" s="171"/>
      <c r="G153" s="45"/>
      <c r="H153" s="45">
        <f t="shared" si="5"/>
        <v>0</v>
      </c>
    </row>
    <row r="154" spans="2:8" s="135" customFormat="1" ht="12.75" hidden="1">
      <c r="B154" s="187"/>
      <c r="C154" s="188"/>
      <c r="D154" s="171"/>
      <c r="E154" s="60"/>
      <c r="F154" s="171"/>
      <c r="G154" s="45"/>
      <c r="H154" s="45">
        <f t="shared" si="5"/>
        <v>0</v>
      </c>
    </row>
    <row r="155" spans="2:8" s="135" customFormat="1" ht="12.75" hidden="1">
      <c r="B155" s="187"/>
      <c r="C155" s="188"/>
      <c r="D155" s="171"/>
      <c r="E155" s="60"/>
      <c r="F155" s="171"/>
      <c r="G155" s="45"/>
      <c r="H155" s="45">
        <f t="shared" si="5"/>
        <v>0</v>
      </c>
    </row>
    <row r="156" spans="2:8" s="135" customFormat="1" ht="12.75" hidden="1">
      <c r="B156" s="187"/>
      <c r="C156" s="188"/>
      <c r="D156" s="171"/>
      <c r="E156" s="60"/>
      <c r="F156" s="171"/>
      <c r="G156" s="45"/>
      <c r="H156" s="45">
        <f t="shared" si="5"/>
        <v>0</v>
      </c>
    </row>
    <row r="157" spans="2:8" s="135" customFormat="1" ht="12.75" hidden="1">
      <c r="B157" s="187"/>
      <c r="C157" s="188"/>
      <c r="D157" s="171"/>
      <c r="E157" s="60"/>
      <c r="F157" s="171"/>
      <c r="G157" s="45"/>
      <c r="H157" s="45">
        <f t="shared" si="5"/>
        <v>0</v>
      </c>
    </row>
    <row r="158" spans="2:8" s="135" customFormat="1" ht="12.75" hidden="1">
      <c r="B158" s="187"/>
      <c r="C158" s="188"/>
      <c r="D158" s="171"/>
      <c r="E158" s="60"/>
      <c r="F158" s="171"/>
      <c r="G158" s="45"/>
      <c r="H158" s="45">
        <f t="shared" si="5"/>
        <v>0</v>
      </c>
    </row>
    <row r="159" spans="1:8" s="135" customFormat="1" ht="12.75" hidden="1">
      <c r="A159" s="16"/>
      <c r="B159" s="206"/>
      <c r="C159" s="167"/>
      <c r="D159" s="43"/>
      <c r="E159" s="60"/>
      <c r="F159" s="172"/>
      <c r="G159" s="45"/>
      <c r="H159" s="45">
        <f t="shared" si="5"/>
        <v>0</v>
      </c>
    </row>
    <row r="160" spans="1:8" s="135" customFormat="1" ht="12.75" hidden="1">
      <c r="A160" s="16"/>
      <c r="B160" s="206"/>
      <c r="C160" s="167"/>
      <c r="D160" s="43"/>
      <c r="E160" s="60"/>
      <c r="F160" s="172"/>
      <c r="G160" s="45"/>
      <c r="H160" s="45">
        <f t="shared" si="5"/>
        <v>0</v>
      </c>
    </row>
    <row r="161" spans="1:8" s="135" customFormat="1" ht="12.75" hidden="1">
      <c r="A161" s="16"/>
      <c r="B161" s="206"/>
      <c r="C161" s="167"/>
      <c r="D161" s="43"/>
      <c r="E161" s="60"/>
      <c r="F161" s="172"/>
      <c r="G161" s="45"/>
      <c r="H161" s="45">
        <f t="shared" si="5"/>
        <v>0</v>
      </c>
    </row>
    <row r="162" spans="1:9" s="1" customFormat="1" ht="12.75">
      <c r="A162" s="15" t="s">
        <v>19</v>
      </c>
      <c r="B162" s="5"/>
      <c r="C162" s="21">
        <v>0</v>
      </c>
      <c r="D162" s="40">
        <f>SUM(D149:D161)</f>
        <v>0</v>
      </c>
      <c r="E162" s="40">
        <f>SUM(E149:E161)</f>
        <v>0</v>
      </c>
      <c r="F162" s="40">
        <f>SUM(F149:F161)</f>
        <v>0</v>
      </c>
      <c r="G162" s="40">
        <f>SUM(G149:G161)</f>
        <v>0</v>
      </c>
      <c r="H162" s="40">
        <f>SUM(H149:H161)</f>
        <v>0</v>
      </c>
      <c r="I162" s="22"/>
    </row>
    <row r="163" spans="1:9" s="1" customFormat="1" ht="13.5" thickBot="1">
      <c r="A163" s="15"/>
      <c r="B163" s="5"/>
      <c r="C163" s="21"/>
      <c r="D163" s="40"/>
      <c r="E163" s="40"/>
      <c r="F163" s="40"/>
      <c r="G163" s="40"/>
      <c r="H163" s="40"/>
      <c r="I163" s="22"/>
    </row>
    <row r="164" spans="1:9" ht="16.5" thickBot="1">
      <c r="A164" s="6" t="s">
        <v>21</v>
      </c>
      <c r="B164" s="202"/>
      <c r="C164" s="173">
        <v>0</v>
      </c>
      <c r="D164" s="43">
        <f>D162+D146+D138+D103+D91+D77+D72</f>
        <v>0</v>
      </c>
      <c r="E164" s="43">
        <f>E162+E146+E138+E103+E91+E77+E72</f>
        <v>0</v>
      </c>
      <c r="F164" s="43">
        <f>F162+F146+F138+F103+F91+F77+F72</f>
        <v>0</v>
      </c>
      <c r="G164" s="43">
        <f>G162+G146+G138+G103+G91+G77+G72</f>
        <v>0</v>
      </c>
      <c r="H164" s="43">
        <f>H162+H146+H138+H103+H91+H77+H72</f>
        <v>0</v>
      </c>
      <c r="I164" s="30"/>
    </row>
    <row r="165" spans="1:9" s="1" customFormat="1" ht="12.75">
      <c r="A165" s="15"/>
      <c r="B165" s="5"/>
      <c r="C165" s="21"/>
      <c r="D165" s="40"/>
      <c r="E165" s="40"/>
      <c r="F165" s="40"/>
      <c r="G165" s="40"/>
      <c r="H165" s="40"/>
      <c r="I165" s="22"/>
    </row>
    <row r="166" spans="1:8" ht="18">
      <c r="A166" s="27" t="s">
        <v>183</v>
      </c>
      <c r="B166" s="207">
        <f>B60</f>
        <v>7</v>
      </c>
      <c r="C166" s="174">
        <f>C60+C164</f>
        <v>893637.04752</v>
      </c>
      <c r="D166" s="70">
        <f>D164+D60</f>
        <v>223409.26188</v>
      </c>
      <c r="E166" s="70">
        <f>E164+E60</f>
        <v>223409.26188</v>
      </c>
      <c r="F166" s="70">
        <f>F164+F60</f>
        <v>223409.26188</v>
      </c>
      <c r="G166" s="70">
        <f>G164+G60</f>
        <v>223409.26188</v>
      </c>
      <c r="H166" s="44">
        <f>H164+H60</f>
        <v>893637.04752</v>
      </c>
    </row>
    <row r="170" spans="1:5" ht="12.75">
      <c r="A170" s="15"/>
      <c r="B170" s="5"/>
      <c r="C170" s="21"/>
      <c r="D170" s="180"/>
      <c r="E170" s="180"/>
    </row>
  </sheetData>
  <sheetProtection/>
  <printOptions gridLines="1" horizontalCentered="1"/>
  <pageMargins left="0.27" right="0.25" top="0.6" bottom="0.56" header="0.27" footer="0.21"/>
  <pageSetup fitToHeight="1" fitToWidth="1" horizontalDpi="600" verticalDpi="600" orientation="portrait" scale="56" r:id="rId1"/>
  <headerFooter alignWithMargins="0">
    <oddFooter>&amp;L&amp;F&amp;RPage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59"/>
  <sheetViews>
    <sheetView zoomScalePageLayoutView="0" workbookViewId="0" topLeftCell="A52">
      <selection activeCell="C15" sqref="C15:C16"/>
    </sheetView>
  </sheetViews>
  <sheetFormatPr defaultColWidth="9.140625" defaultRowHeight="12.75"/>
  <cols>
    <col min="1" max="1" width="62.8515625" style="29" bestFit="1" customWidth="1"/>
    <col min="2" max="2" width="7.7109375" style="182" customWidth="1"/>
    <col min="3" max="3" width="22.421875" style="30" bestFit="1" customWidth="1"/>
    <col min="4" max="6" width="18.00390625" style="176" bestFit="1" customWidth="1"/>
    <col min="7" max="8" width="18.00390625" style="177" bestFit="1" customWidth="1"/>
    <col min="9" max="9" width="11.28125" style="29" bestFit="1" customWidth="1"/>
    <col min="10" max="10" width="10.7109375" style="29" bestFit="1" customWidth="1"/>
    <col min="11" max="16384" width="9.140625" style="29" customWidth="1"/>
  </cols>
  <sheetData>
    <row r="1" spans="1:3" ht="12.75">
      <c r="A1" s="1" t="s">
        <v>139</v>
      </c>
      <c r="B1" s="5"/>
      <c r="C1" s="22"/>
    </row>
    <row r="2" spans="1:3" ht="12.75">
      <c r="A2" s="1"/>
      <c r="B2" s="5"/>
      <c r="C2" s="22"/>
    </row>
    <row r="3" spans="1:8" s="4" customFormat="1" ht="20.25" customHeight="1" thickBot="1">
      <c r="A3" s="3" t="s">
        <v>220</v>
      </c>
      <c r="B3" s="3"/>
      <c r="C3" s="148"/>
      <c r="D3" s="149"/>
      <c r="E3" s="149"/>
      <c r="F3" s="150"/>
      <c r="G3" s="151"/>
      <c r="H3" s="151"/>
    </row>
    <row r="4" spans="3:8" s="5" customFormat="1" ht="26.25" thickBot="1">
      <c r="C4" s="212" t="s">
        <v>171</v>
      </c>
      <c r="D4" s="153" t="s">
        <v>14</v>
      </c>
      <c r="E4" s="154" t="s">
        <v>15</v>
      </c>
      <c r="F4" s="155" t="s">
        <v>16</v>
      </c>
      <c r="G4" s="156" t="s">
        <v>17</v>
      </c>
      <c r="H4" s="156" t="s">
        <v>18</v>
      </c>
    </row>
    <row r="5" spans="3:8" s="5" customFormat="1" ht="13.5" thickBot="1">
      <c r="C5" s="157"/>
      <c r="D5" s="158"/>
      <c r="E5" s="158"/>
      <c r="F5" s="159"/>
      <c r="G5" s="159"/>
      <c r="H5" s="159"/>
    </row>
    <row r="6" spans="1:8" s="5" customFormat="1" ht="16.5" thickBot="1">
      <c r="A6" s="6" t="s">
        <v>5</v>
      </c>
      <c r="B6" s="202"/>
      <c r="C6" s="160"/>
      <c r="D6" s="43"/>
      <c r="E6" s="43"/>
      <c r="F6" s="161"/>
      <c r="G6" s="162"/>
      <c r="H6" s="162"/>
    </row>
    <row r="7" spans="1:8" s="5" customFormat="1" ht="16.5" thickBot="1">
      <c r="A7" s="8"/>
      <c r="B7" s="203"/>
      <c r="C7" s="163"/>
      <c r="D7" s="162"/>
      <c r="E7" s="162"/>
      <c r="F7" s="162"/>
      <c r="G7" s="162"/>
      <c r="H7" s="162"/>
    </row>
    <row r="8" spans="1:8" s="182" customFormat="1" ht="13.5" thickBot="1">
      <c r="A8" s="178" t="s">
        <v>0</v>
      </c>
      <c r="B8" s="204" t="s">
        <v>168</v>
      </c>
      <c r="C8" s="179"/>
      <c r="D8" s="180"/>
      <c r="E8" s="180"/>
      <c r="F8" s="176"/>
      <c r="G8" s="181"/>
      <c r="H8" s="181"/>
    </row>
    <row r="9" spans="1:8" s="187" customFormat="1" ht="8.25" customHeight="1">
      <c r="A9" s="183"/>
      <c r="B9" s="205"/>
      <c r="C9" s="179"/>
      <c r="D9" s="184"/>
      <c r="E9" s="184"/>
      <c r="F9" s="185"/>
      <c r="G9" s="186"/>
      <c r="H9" s="186"/>
    </row>
    <row r="10" spans="1:8" ht="12.75">
      <c r="A10" s="29" t="s">
        <v>184</v>
      </c>
      <c r="B10" s="182">
        <v>1</v>
      </c>
      <c r="C10" s="30">
        <v>48333.78</v>
      </c>
      <c r="D10" s="180">
        <f>C10/4</f>
        <v>12083.445</v>
      </c>
      <c r="E10" s="180">
        <v>12083.445</v>
      </c>
      <c r="F10" s="180">
        <v>12083.445</v>
      </c>
      <c r="G10" s="180">
        <v>12083.445</v>
      </c>
      <c r="H10" s="177">
        <f aca="true" t="shared" si="0" ref="H10:H20">SUM(D10:G10)</f>
        <v>48333.78</v>
      </c>
    </row>
    <row r="11" spans="1:8" ht="12.75">
      <c r="A11" s="29" t="s">
        <v>67</v>
      </c>
      <c r="B11" s="182">
        <v>1</v>
      </c>
      <c r="C11" s="188">
        <v>128104.19</v>
      </c>
      <c r="D11" s="180">
        <f aca="true" t="shared" si="1" ref="D11:D20">C11/4</f>
        <v>32026.0475</v>
      </c>
      <c r="E11" s="180">
        <v>32026.0475</v>
      </c>
      <c r="F11" s="180">
        <v>32026.0475</v>
      </c>
      <c r="G11" s="180">
        <v>32026.0475</v>
      </c>
      <c r="H11" s="177">
        <f t="shared" si="0"/>
        <v>128104.19</v>
      </c>
    </row>
    <row r="12" spans="1:8" ht="12.75">
      <c r="A12" s="29" t="s">
        <v>185</v>
      </c>
      <c r="B12" s="182">
        <v>1</v>
      </c>
      <c r="C12" s="188">
        <v>125817.59</v>
      </c>
      <c r="D12" s="180">
        <f t="shared" si="1"/>
        <v>31454.3975</v>
      </c>
      <c r="E12" s="180">
        <v>31454.3975</v>
      </c>
      <c r="F12" s="180">
        <v>31454.3975</v>
      </c>
      <c r="G12" s="180">
        <v>31454.3975</v>
      </c>
      <c r="H12" s="177">
        <f t="shared" si="0"/>
        <v>125817.59</v>
      </c>
    </row>
    <row r="13" spans="1:8" ht="12.75">
      <c r="A13" s="29" t="s">
        <v>187</v>
      </c>
      <c r="B13" s="182">
        <v>5</v>
      </c>
      <c r="C13" s="188">
        <v>254388.46</v>
      </c>
      <c r="D13" s="180">
        <f t="shared" si="1"/>
        <v>63597.115</v>
      </c>
      <c r="E13" s="180">
        <v>63597.115</v>
      </c>
      <c r="F13" s="180">
        <v>63597.115</v>
      </c>
      <c r="G13" s="180">
        <v>63597.115</v>
      </c>
      <c r="H13" s="177">
        <f t="shared" si="0"/>
        <v>254388.46</v>
      </c>
    </row>
    <row r="14" spans="1:8" ht="12.75">
      <c r="A14" s="29" t="s">
        <v>59</v>
      </c>
      <c r="B14" s="182">
        <v>1</v>
      </c>
      <c r="C14" s="188">
        <v>60477.48</v>
      </c>
      <c r="D14" s="180">
        <f t="shared" si="1"/>
        <v>15119.37</v>
      </c>
      <c r="E14" s="180">
        <v>15119.37</v>
      </c>
      <c r="F14" s="180">
        <v>15119.37</v>
      </c>
      <c r="G14" s="180">
        <v>15119.37</v>
      </c>
      <c r="H14" s="177">
        <f t="shared" si="0"/>
        <v>60477.48</v>
      </c>
    </row>
    <row r="15" spans="1:8" ht="12.75">
      <c r="A15" s="29" t="s">
        <v>188</v>
      </c>
      <c r="B15" s="182">
        <v>8</v>
      </c>
      <c r="C15" s="188">
        <v>680966.46</v>
      </c>
      <c r="D15" s="180">
        <f t="shared" si="1"/>
        <v>170241.615</v>
      </c>
      <c r="E15" s="189">
        <v>170241.615</v>
      </c>
      <c r="F15" s="189">
        <v>170241.615</v>
      </c>
      <c r="G15" s="189">
        <v>170241.615</v>
      </c>
      <c r="H15" s="177">
        <f t="shared" si="0"/>
        <v>680966.46</v>
      </c>
    </row>
    <row r="16" spans="1:8" ht="12.75">
      <c r="A16" s="29" t="s">
        <v>66</v>
      </c>
      <c r="B16" s="182">
        <v>1</v>
      </c>
      <c r="C16" s="188">
        <v>111394.5</v>
      </c>
      <c r="D16" s="180">
        <f t="shared" si="1"/>
        <v>27848.625</v>
      </c>
      <c r="E16" s="189">
        <v>27848.625</v>
      </c>
      <c r="F16" s="189">
        <v>27848.625</v>
      </c>
      <c r="G16" s="189">
        <v>27848.625</v>
      </c>
      <c r="H16" s="177">
        <f t="shared" si="0"/>
        <v>111394.5</v>
      </c>
    </row>
    <row r="17" spans="1:8" ht="12.75">
      <c r="A17" s="29" t="s">
        <v>189</v>
      </c>
      <c r="B17" s="182">
        <v>3</v>
      </c>
      <c r="C17" s="188">
        <v>268435</v>
      </c>
      <c r="D17" s="180">
        <f t="shared" si="1"/>
        <v>67108.75</v>
      </c>
      <c r="E17" s="189">
        <v>67108.75</v>
      </c>
      <c r="F17" s="189">
        <v>67108.75</v>
      </c>
      <c r="G17" s="189">
        <v>67108.75</v>
      </c>
      <c r="H17" s="177">
        <f t="shared" si="0"/>
        <v>268435</v>
      </c>
    </row>
    <row r="18" spans="1:8" ht="12.75">
      <c r="A18" s="29" t="s">
        <v>186</v>
      </c>
      <c r="B18" s="182">
        <v>1</v>
      </c>
      <c r="C18" s="188">
        <v>97049.99</v>
      </c>
      <c r="D18" s="180">
        <f t="shared" si="1"/>
        <v>24262.4975</v>
      </c>
      <c r="E18" s="189">
        <v>24262.4975</v>
      </c>
      <c r="F18" s="189">
        <v>24262.4975</v>
      </c>
      <c r="G18" s="189">
        <v>24262.4975</v>
      </c>
      <c r="H18" s="177">
        <f t="shared" si="0"/>
        <v>97049.99</v>
      </c>
    </row>
    <row r="19" spans="1:8" ht="12.75">
      <c r="A19" s="29" t="s">
        <v>77</v>
      </c>
      <c r="B19" s="182">
        <v>1</v>
      </c>
      <c r="C19" s="188">
        <v>60477.48</v>
      </c>
      <c r="D19" s="180">
        <f t="shared" si="1"/>
        <v>15119.37</v>
      </c>
      <c r="E19" s="189">
        <v>15119.37</v>
      </c>
      <c r="F19" s="189">
        <v>15119.37</v>
      </c>
      <c r="G19" s="189">
        <v>15119.37</v>
      </c>
      <c r="H19" s="177">
        <f t="shared" si="0"/>
        <v>60477.48</v>
      </c>
    </row>
    <row r="20" spans="1:8" ht="12.75">
      <c r="A20" s="29" t="s">
        <v>190</v>
      </c>
      <c r="B20" s="182">
        <v>2</v>
      </c>
      <c r="C20" s="188">
        <v>178234</v>
      </c>
      <c r="D20" s="180">
        <f t="shared" si="1"/>
        <v>44558.5</v>
      </c>
      <c r="E20" s="189">
        <v>44558.5</v>
      </c>
      <c r="F20" s="189">
        <v>44558.5</v>
      </c>
      <c r="G20" s="189">
        <v>44558.5</v>
      </c>
      <c r="H20" s="177">
        <f t="shared" si="0"/>
        <v>178234</v>
      </c>
    </row>
    <row r="21" spans="4:6" ht="12.75" customHeight="1">
      <c r="D21" s="59"/>
      <c r="E21" s="60"/>
      <c r="F21" s="180"/>
    </row>
    <row r="22" spans="1:8" s="1" customFormat="1" ht="12.75">
      <c r="A22" s="15" t="s">
        <v>19</v>
      </c>
      <c r="B22" s="5">
        <f>SUM(B10:B21)</f>
        <v>25</v>
      </c>
      <c r="C22" s="167">
        <f>SUM(C10:C20)</f>
        <v>2013678.93</v>
      </c>
      <c r="D22" s="115">
        <f>SUM(D10:D20)</f>
        <v>503419.7325</v>
      </c>
      <c r="E22" s="115">
        <f>SUM(E10:E20)</f>
        <v>503419.7325</v>
      </c>
      <c r="F22" s="115">
        <f>SUM(F10:F20)</f>
        <v>503419.7325</v>
      </c>
      <c r="G22" s="115">
        <f>SUM(G10:G20)</f>
        <v>503419.7325</v>
      </c>
      <c r="H22" s="40">
        <f>SUM(D22:G22)</f>
        <v>2013678.93</v>
      </c>
    </row>
    <row r="23" spans="1:6" ht="12.75">
      <c r="A23" s="190" t="s">
        <v>1</v>
      </c>
      <c r="B23" s="204"/>
      <c r="C23" s="179"/>
      <c r="D23" s="180"/>
      <c r="E23" s="189"/>
      <c r="F23" s="180"/>
    </row>
    <row r="24" spans="3:6" ht="12.75">
      <c r="C24" s="188"/>
      <c r="D24" s="180"/>
      <c r="E24" s="189"/>
      <c r="F24" s="180"/>
    </row>
    <row r="25" spans="3:8" ht="12.75" hidden="1">
      <c r="C25" s="168"/>
      <c r="D25" s="180">
        <f>C25/4</f>
        <v>0</v>
      </c>
      <c r="E25" s="180">
        <v>48728.6175</v>
      </c>
      <c r="F25" s="180">
        <v>48728.6175</v>
      </c>
      <c r="G25" s="180">
        <v>48728.6175</v>
      </c>
      <c r="H25" s="177">
        <f>SUM(D25:G25)</f>
        <v>146185.8525</v>
      </c>
    </row>
    <row r="26" spans="3:6" ht="12.75" hidden="1">
      <c r="C26" s="188"/>
      <c r="D26" s="180"/>
      <c r="E26" s="189"/>
      <c r="F26" s="180"/>
    </row>
    <row r="27" spans="1:8" s="1" customFormat="1" ht="12.75">
      <c r="A27" s="15" t="s">
        <v>19</v>
      </c>
      <c r="B27" s="5"/>
      <c r="C27" s="167">
        <f>SUM(C25:C26)</f>
        <v>0</v>
      </c>
      <c r="D27" s="40">
        <f>SUM(D24:D26)</f>
        <v>0</v>
      </c>
      <c r="E27" s="40">
        <v>0</v>
      </c>
      <c r="F27" s="40">
        <v>0</v>
      </c>
      <c r="G27" s="40">
        <v>0</v>
      </c>
      <c r="H27" s="40">
        <v>0</v>
      </c>
    </row>
    <row r="28" spans="1:6" ht="12.75">
      <c r="A28" s="190" t="s">
        <v>2</v>
      </c>
      <c r="B28" s="204"/>
      <c r="C28" s="179"/>
      <c r="D28" s="180"/>
      <c r="E28" s="189"/>
      <c r="F28" s="180"/>
    </row>
    <row r="29" spans="3:6" ht="12.75">
      <c r="C29" s="188"/>
      <c r="D29" s="180"/>
      <c r="E29" s="189"/>
      <c r="F29" s="180"/>
    </row>
    <row r="30" spans="1:5" ht="12.75" hidden="1">
      <c r="A30" s="15"/>
      <c r="B30" s="5"/>
      <c r="C30" s="167"/>
      <c r="D30" s="43"/>
      <c r="E30" s="189"/>
    </row>
    <row r="31" spans="1:8" ht="13.5" thickBot="1">
      <c r="A31" s="15" t="s">
        <v>19</v>
      </c>
      <c r="B31" s="5"/>
      <c r="C31" s="167">
        <v>0</v>
      </c>
      <c r="D31" s="40">
        <f>SUM(D30:D30)</f>
        <v>0</v>
      </c>
      <c r="E31" s="40">
        <f>SUM(E30:E30)</f>
        <v>0</v>
      </c>
      <c r="F31" s="40">
        <f>SUM(F30:F30)</f>
        <v>0</v>
      </c>
      <c r="G31" s="40">
        <f>SUM(G30:G30)</f>
        <v>0</v>
      </c>
      <c r="H31" s="40">
        <f>SUM(H30:H30)</f>
        <v>0</v>
      </c>
    </row>
    <row r="32" spans="1:8" s="1" customFormat="1" ht="13.5" thickBot="1">
      <c r="A32" s="31" t="s">
        <v>175</v>
      </c>
      <c r="B32" s="204"/>
      <c r="C32" s="191"/>
      <c r="D32" s="176"/>
      <c r="E32" s="180"/>
      <c r="F32" s="62"/>
      <c r="G32" s="40"/>
      <c r="H32" s="40"/>
    </row>
    <row r="33" spans="1:8" s="1" customFormat="1" ht="6.75" customHeight="1">
      <c r="A33" s="29"/>
      <c r="B33" s="182"/>
      <c r="C33" s="188"/>
      <c r="D33" s="40"/>
      <c r="E33" s="59"/>
      <c r="F33" s="62"/>
      <c r="G33" s="40"/>
      <c r="H33" s="177"/>
    </row>
    <row r="34" spans="1:8" ht="12.75">
      <c r="A34" s="29" t="s">
        <v>184</v>
      </c>
      <c r="C34" s="188">
        <f>C10*23.6%</f>
        <v>11406.77208</v>
      </c>
      <c r="D34" s="180">
        <f>C34/4</f>
        <v>2851.69302</v>
      </c>
      <c r="E34" s="180">
        <v>2851.69302</v>
      </c>
      <c r="F34" s="180">
        <v>2851.69302</v>
      </c>
      <c r="G34" s="180">
        <v>2851.69302</v>
      </c>
      <c r="H34" s="177">
        <f aca="true" t="shared" si="2" ref="H34:H44">SUM(D34:G34)</f>
        <v>11406.77208</v>
      </c>
    </row>
    <row r="35" spans="1:8" ht="12.75">
      <c r="A35" s="29" t="s">
        <v>67</v>
      </c>
      <c r="C35" s="188">
        <f aca="true" t="shared" si="3" ref="C35:C44">C11*23.6%</f>
        <v>30232.588840000004</v>
      </c>
      <c r="D35" s="180">
        <f aca="true" t="shared" si="4" ref="D35:D44">C35/4</f>
        <v>7558.147210000001</v>
      </c>
      <c r="E35" s="180">
        <v>7558.147210000001</v>
      </c>
      <c r="F35" s="180">
        <v>7558.147210000001</v>
      </c>
      <c r="G35" s="180">
        <v>7558.147210000001</v>
      </c>
      <c r="H35" s="177">
        <f t="shared" si="2"/>
        <v>30232.588840000004</v>
      </c>
    </row>
    <row r="36" spans="1:8" ht="12.75">
      <c r="A36" s="29" t="s">
        <v>185</v>
      </c>
      <c r="C36" s="188">
        <f t="shared" si="3"/>
        <v>29692.951240000002</v>
      </c>
      <c r="D36" s="180">
        <f t="shared" si="4"/>
        <v>7423.2378100000005</v>
      </c>
      <c r="E36" s="180">
        <v>7423.2378100000005</v>
      </c>
      <c r="F36" s="180">
        <v>7423.2378100000005</v>
      </c>
      <c r="G36" s="180">
        <v>7423.2378100000005</v>
      </c>
      <c r="H36" s="177">
        <f t="shared" si="2"/>
        <v>29692.951240000002</v>
      </c>
    </row>
    <row r="37" spans="1:8" ht="12.75">
      <c r="A37" s="29" t="s">
        <v>187</v>
      </c>
      <c r="C37" s="188">
        <f t="shared" si="3"/>
        <v>60035.67656</v>
      </c>
      <c r="D37" s="180">
        <f t="shared" si="4"/>
        <v>15008.91914</v>
      </c>
      <c r="E37" s="180">
        <v>15008.91914</v>
      </c>
      <c r="F37" s="180">
        <v>15008.91914</v>
      </c>
      <c r="G37" s="180">
        <v>15008.91914</v>
      </c>
      <c r="H37" s="177">
        <f t="shared" si="2"/>
        <v>60035.67656</v>
      </c>
    </row>
    <row r="38" spans="1:8" ht="12.75">
      <c r="A38" s="29" t="s">
        <v>59</v>
      </c>
      <c r="C38" s="188">
        <f t="shared" si="3"/>
        <v>14272.685280000002</v>
      </c>
      <c r="D38" s="180">
        <f t="shared" si="4"/>
        <v>3568.1713200000004</v>
      </c>
      <c r="E38" s="180">
        <v>3568.1713200000004</v>
      </c>
      <c r="F38" s="180">
        <v>3568.1713200000004</v>
      </c>
      <c r="G38" s="180">
        <v>3568.1713200000004</v>
      </c>
      <c r="H38" s="177">
        <f t="shared" si="2"/>
        <v>14272.685280000002</v>
      </c>
    </row>
    <row r="39" spans="1:8" ht="12.75">
      <c r="A39" s="29" t="s">
        <v>188</v>
      </c>
      <c r="C39" s="188">
        <f t="shared" si="3"/>
        <v>160708.08456</v>
      </c>
      <c r="D39" s="180">
        <f t="shared" si="4"/>
        <v>40177.02114</v>
      </c>
      <c r="E39" s="180">
        <v>40177.02114</v>
      </c>
      <c r="F39" s="180">
        <v>40177.02114</v>
      </c>
      <c r="G39" s="180">
        <v>40177.02114</v>
      </c>
      <c r="H39" s="177">
        <f t="shared" si="2"/>
        <v>160708.08456</v>
      </c>
    </row>
    <row r="40" spans="1:8" ht="12.75">
      <c r="A40" s="29" t="s">
        <v>66</v>
      </c>
      <c r="C40" s="188">
        <f t="shared" si="3"/>
        <v>26289.102000000003</v>
      </c>
      <c r="D40" s="180">
        <f t="shared" si="4"/>
        <v>6572.275500000001</v>
      </c>
      <c r="E40" s="180">
        <v>6572.275500000001</v>
      </c>
      <c r="F40" s="180">
        <v>6572.275500000001</v>
      </c>
      <c r="G40" s="180">
        <v>6572.275500000001</v>
      </c>
      <c r="H40" s="177">
        <f t="shared" si="2"/>
        <v>26289.102000000003</v>
      </c>
    </row>
    <row r="41" spans="1:8" ht="12.75">
      <c r="A41" s="29" t="s">
        <v>189</v>
      </c>
      <c r="C41" s="188">
        <f t="shared" si="3"/>
        <v>63350.66</v>
      </c>
      <c r="D41" s="180">
        <f t="shared" si="4"/>
        <v>15837.665</v>
      </c>
      <c r="E41" s="180">
        <v>15837.665</v>
      </c>
      <c r="F41" s="180">
        <v>15837.665</v>
      </c>
      <c r="G41" s="180">
        <v>15837.665</v>
      </c>
      <c r="H41" s="177">
        <f t="shared" si="2"/>
        <v>63350.66</v>
      </c>
    </row>
    <row r="42" spans="1:8" ht="12.75">
      <c r="A42" s="29" t="s">
        <v>186</v>
      </c>
      <c r="C42" s="188">
        <f t="shared" si="3"/>
        <v>22903.797640000004</v>
      </c>
      <c r="D42" s="180">
        <f t="shared" si="4"/>
        <v>5725.949410000001</v>
      </c>
      <c r="E42" s="180">
        <v>5725.949410000001</v>
      </c>
      <c r="F42" s="180">
        <v>5725.949410000001</v>
      </c>
      <c r="G42" s="180">
        <v>5725.949410000001</v>
      </c>
      <c r="H42" s="177">
        <f t="shared" si="2"/>
        <v>22903.797640000004</v>
      </c>
    </row>
    <row r="43" spans="1:8" ht="12.75">
      <c r="A43" s="29" t="s">
        <v>77</v>
      </c>
      <c r="C43" s="188">
        <f t="shared" si="3"/>
        <v>14272.685280000002</v>
      </c>
      <c r="D43" s="180">
        <f t="shared" si="4"/>
        <v>3568.1713200000004</v>
      </c>
      <c r="E43" s="180">
        <v>3568.1713200000004</v>
      </c>
      <c r="F43" s="180">
        <v>3568.1713200000004</v>
      </c>
      <c r="G43" s="180">
        <v>3568.1713200000004</v>
      </c>
      <c r="H43" s="177">
        <f t="shared" si="2"/>
        <v>14272.685280000002</v>
      </c>
    </row>
    <row r="44" spans="1:8" ht="12.75">
      <c r="A44" s="29" t="s">
        <v>190</v>
      </c>
      <c r="C44" s="188">
        <f t="shared" si="3"/>
        <v>42063.224</v>
      </c>
      <c r="D44" s="180">
        <f t="shared" si="4"/>
        <v>10515.806</v>
      </c>
      <c r="E44" s="180">
        <v>10515.806</v>
      </c>
      <c r="F44" s="180">
        <v>10515.806</v>
      </c>
      <c r="G44" s="180">
        <v>10515.806</v>
      </c>
      <c r="H44" s="177">
        <f t="shared" si="2"/>
        <v>42063.224</v>
      </c>
    </row>
    <row r="45" spans="3:7" ht="12.75">
      <c r="C45" s="188"/>
      <c r="D45" s="180"/>
      <c r="E45" s="180"/>
      <c r="F45" s="180"/>
      <c r="G45" s="180"/>
    </row>
    <row r="46" spans="3:6" ht="12.75">
      <c r="C46" s="168"/>
      <c r="D46" s="59"/>
      <c r="E46" s="189"/>
      <c r="F46" s="180"/>
    </row>
    <row r="47" spans="1:9" s="1" customFormat="1" ht="12.75">
      <c r="A47" s="15" t="s">
        <v>19</v>
      </c>
      <c r="B47" s="5"/>
      <c r="C47" s="167">
        <f>SUM(C34:C46)</f>
        <v>475228.22747999994</v>
      </c>
      <c r="D47" s="115">
        <f>SUM(D34:D44)</f>
        <v>118807.05686999999</v>
      </c>
      <c r="E47" s="40">
        <f>SUM(E34:E46)</f>
        <v>118807.05686999999</v>
      </c>
      <c r="F47" s="40">
        <f>SUM(F34:F46)</f>
        <v>118807.05686999999</v>
      </c>
      <c r="G47" s="40">
        <f>SUM(G34:G46)</f>
        <v>118807.05686999999</v>
      </c>
      <c r="H47" s="40">
        <f>SUM(D47:G47)</f>
        <v>475228.22747999994</v>
      </c>
      <c r="I47" s="22"/>
    </row>
    <row r="48" spans="1:8" s="1" customFormat="1" ht="12.75">
      <c r="A48" s="190" t="s">
        <v>3</v>
      </c>
      <c r="B48" s="204"/>
      <c r="C48" s="179"/>
      <c r="D48" s="192"/>
      <c r="E48" s="180"/>
      <c r="F48" s="62"/>
      <c r="G48" s="40"/>
      <c r="H48" s="40"/>
    </row>
    <row r="49" spans="3:5" ht="12.75">
      <c r="C49" s="188"/>
      <c r="D49" s="177"/>
      <c r="E49" s="177"/>
    </row>
    <row r="50" spans="1:8" ht="12.75">
      <c r="A50" s="15" t="s">
        <v>19</v>
      </c>
      <c r="B50" s="5"/>
      <c r="C50" s="167">
        <v>0</v>
      </c>
      <c r="D50" s="40">
        <f>SUM(D48:D49)</f>
        <v>0</v>
      </c>
      <c r="E50" s="40">
        <f>SUM(E48:E49)</f>
        <v>0</v>
      </c>
      <c r="F50" s="40">
        <f>SUM(F48:F49)</f>
        <v>0</v>
      </c>
      <c r="G50" s="40">
        <f>SUM(G48:G49)</f>
        <v>0</v>
      </c>
      <c r="H50" s="40">
        <f>SUM(D50:G50)</f>
        <v>0</v>
      </c>
    </row>
    <row r="51" spans="1:6" ht="13.5" thickBot="1">
      <c r="A51" s="15"/>
      <c r="B51" s="5"/>
      <c r="C51" s="167"/>
      <c r="D51" s="177"/>
      <c r="E51" s="177"/>
      <c r="F51" s="177"/>
    </row>
    <row r="52" spans="1:9" ht="16.5" thickBot="1">
      <c r="A52" s="6" t="s">
        <v>20</v>
      </c>
      <c r="B52" s="202">
        <f>B22</f>
        <v>25</v>
      </c>
      <c r="C52" s="170">
        <f>C47+C27+C22</f>
        <v>2488907.15748</v>
      </c>
      <c r="D52" s="43">
        <f>D50+D47+D31+D27+D22</f>
        <v>622226.78937</v>
      </c>
      <c r="E52" s="43">
        <f>E50+E47+E31+E27+E22</f>
        <v>622226.78937</v>
      </c>
      <c r="F52" s="43">
        <f>F50+F47+F31+F27+F22</f>
        <v>622226.78937</v>
      </c>
      <c r="G52" s="43">
        <f>G50+G47+G31+G27+G22</f>
        <v>622226.78937</v>
      </c>
      <c r="H52" s="43">
        <f>H50+H47+H31+H27+H22</f>
        <v>2488907.15748</v>
      </c>
      <c r="I52" s="30"/>
    </row>
    <row r="53" spans="1:6" ht="13.5" thickBot="1">
      <c r="A53" s="15"/>
      <c r="B53" s="5"/>
      <c r="C53" s="167"/>
      <c r="D53" s="177"/>
      <c r="E53" s="177"/>
      <c r="F53" s="177"/>
    </row>
    <row r="54" spans="1:6" ht="16.5" thickBot="1">
      <c r="A54" s="6" t="s">
        <v>4</v>
      </c>
      <c r="B54" s="202"/>
      <c r="C54" s="160"/>
      <c r="D54" s="177"/>
      <c r="E54" s="177"/>
      <c r="F54" s="177"/>
    </row>
    <row r="55" spans="1:5" ht="16.5" thickBot="1">
      <c r="A55" s="23"/>
      <c r="B55" s="203"/>
      <c r="C55" s="160"/>
      <c r="D55" s="192"/>
      <c r="E55" s="180"/>
    </row>
    <row r="56" spans="1:5" ht="13.5" thickBot="1">
      <c r="A56" s="31" t="s">
        <v>6</v>
      </c>
      <c r="B56" s="204"/>
      <c r="C56" s="191"/>
      <c r="D56" s="180"/>
      <c r="E56" s="180"/>
    </row>
    <row r="57" spans="1:7" ht="12.75">
      <c r="A57" s="29" t="s">
        <v>35</v>
      </c>
      <c r="C57" s="188"/>
      <c r="D57" s="180"/>
      <c r="E57" s="180"/>
      <c r="F57" s="180"/>
      <c r="G57" s="180"/>
    </row>
    <row r="58" spans="4:8" ht="12.75" hidden="1">
      <c r="D58" s="180"/>
      <c r="E58" s="180"/>
      <c r="H58" s="177">
        <f>SUM(D58:G58)</f>
        <v>0</v>
      </c>
    </row>
    <row r="59" spans="4:8" ht="12.75" hidden="1">
      <c r="D59" s="180"/>
      <c r="E59" s="180"/>
      <c r="H59" s="177">
        <f>SUM(D59:G59)</f>
        <v>0</v>
      </c>
    </row>
    <row r="60" spans="4:8" ht="12.75" hidden="1">
      <c r="D60" s="180"/>
      <c r="E60" s="180"/>
      <c r="H60" s="177">
        <f>SUM(D60:G60)</f>
        <v>0</v>
      </c>
    </row>
    <row r="61" spans="4:8" ht="12.75" hidden="1">
      <c r="D61" s="180"/>
      <c r="E61" s="180"/>
      <c r="H61" s="177">
        <f>SUM(D61:G61)</f>
        <v>0</v>
      </c>
    </row>
    <row r="62" spans="1:8" ht="12.75" hidden="1">
      <c r="A62" s="15"/>
      <c r="B62" s="5"/>
      <c r="C62" s="21"/>
      <c r="D62" s="192"/>
      <c r="E62" s="180"/>
      <c r="H62" s="177">
        <f>SUM(D62:G62)</f>
        <v>0</v>
      </c>
    </row>
    <row r="63" spans="1:9" ht="13.5" thickBot="1">
      <c r="A63" s="15" t="s">
        <v>19</v>
      </c>
      <c r="B63" s="5"/>
      <c r="C63" s="21">
        <f>SUM(C57:C62)</f>
        <v>0</v>
      </c>
      <c r="D63" s="62">
        <f>SUM(D57:D62)</f>
        <v>0</v>
      </c>
      <c r="E63" s="62">
        <f>SUM(E57:E62)</f>
        <v>0</v>
      </c>
      <c r="F63" s="62">
        <f>SUM(F57:F62)</f>
        <v>0</v>
      </c>
      <c r="G63" s="62">
        <f>SUM(G57:G62)</f>
        <v>0</v>
      </c>
      <c r="H63" s="40">
        <f>SUM(H57)</f>
        <v>0</v>
      </c>
      <c r="I63" s="30"/>
    </row>
    <row r="64" spans="1:8" ht="13.5" thickBot="1">
      <c r="A64" s="31" t="s">
        <v>8</v>
      </c>
      <c r="B64" s="204"/>
      <c r="C64" s="191"/>
      <c r="D64" s="62"/>
      <c r="E64" s="62"/>
      <c r="F64" s="62"/>
      <c r="G64" s="40"/>
      <c r="H64" s="40"/>
    </row>
    <row r="65" spans="1:8" ht="12.75">
      <c r="A65" s="32" t="s">
        <v>35</v>
      </c>
      <c r="B65" s="205"/>
      <c r="C65" s="191"/>
      <c r="D65" s="62"/>
      <c r="E65" s="62"/>
      <c r="F65" s="62"/>
      <c r="G65" s="40"/>
      <c r="H65" s="40"/>
    </row>
    <row r="66" spans="1:8" ht="12.75" hidden="1">
      <c r="A66" s="15"/>
      <c r="B66" s="5"/>
      <c r="C66" s="21"/>
      <c r="D66" s="62"/>
      <c r="E66" s="62"/>
      <c r="F66" s="62"/>
      <c r="G66" s="40"/>
      <c r="H66" s="40">
        <f>SUM(D66:G66)</f>
        <v>0</v>
      </c>
    </row>
    <row r="67" spans="1:8" ht="12.75" hidden="1">
      <c r="A67" s="15"/>
      <c r="B67" s="5"/>
      <c r="C67" s="21"/>
      <c r="D67" s="62"/>
      <c r="E67" s="62"/>
      <c r="F67" s="62"/>
      <c r="G67" s="40"/>
      <c r="H67" s="40">
        <f>SUM(D67:G67)</f>
        <v>0</v>
      </c>
    </row>
    <row r="68" spans="1:9" ht="13.5" thickBot="1">
      <c r="A68" s="15" t="s">
        <v>19</v>
      </c>
      <c r="B68" s="5"/>
      <c r="C68" s="21">
        <v>0</v>
      </c>
      <c r="D68" s="40">
        <f>SUM(D65:D67)</f>
        <v>0</v>
      </c>
      <c r="E68" s="40">
        <f>SUM(E65:E67)</f>
        <v>0</v>
      </c>
      <c r="F68" s="40">
        <f>SUM(F65:F67)</f>
        <v>0</v>
      </c>
      <c r="G68" s="40">
        <f>SUM(G65:G67)</f>
        <v>0</v>
      </c>
      <c r="H68" s="40">
        <f>SUM(H65:H67)</f>
        <v>0</v>
      </c>
      <c r="I68" s="30"/>
    </row>
    <row r="69" spans="1:8" ht="13.5" thickBot="1">
      <c r="A69" s="31" t="s">
        <v>7</v>
      </c>
      <c r="B69" s="204"/>
      <c r="C69" s="191"/>
      <c r="D69" s="62"/>
      <c r="E69" s="62"/>
      <c r="F69" s="62"/>
      <c r="G69" s="40"/>
      <c r="H69" s="40"/>
    </row>
    <row r="70" spans="1:8" ht="12.75">
      <c r="A70" s="32" t="s">
        <v>36</v>
      </c>
      <c r="B70" s="205"/>
      <c r="C70" s="191"/>
      <c r="D70" s="62"/>
      <c r="E70" s="62"/>
      <c r="F70" s="62"/>
      <c r="G70" s="40"/>
      <c r="H70" s="40"/>
    </row>
    <row r="71" spans="1:8" ht="12.75" hidden="1">
      <c r="A71" s="15"/>
      <c r="B71" s="5"/>
      <c r="C71" s="21"/>
      <c r="D71" s="62"/>
      <c r="E71" s="62"/>
      <c r="F71" s="62"/>
      <c r="G71" s="40"/>
      <c r="H71" s="40">
        <f aca="true" t="shared" si="5" ref="H71:H81">SUM(D71:G71)</f>
        <v>0</v>
      </c>
    </row>
    <row r="72" spans="1:8" ht="12.75" hidden="1">
      <c r="A72" s="15"/>
      <c r="B72" s="5"/>
      <c r="C72" s="21"/>
      <c r="D72" s="62"/>
      <c r="E72" s="62"/>
      <c r="F72" s="62"/>
      <c r="G72" s="40"/>
      <c r="H72" s="40">
        <f t="shared" si="5"/>
        <v>0</v>
      </c>
    </row>
    <row r="73" spans="1:8" ht="12.75" hidden="1">
      <c r="A73" s="15"/>
      <c r="B73" s="5"/>
      <c r="C73" s="21"/>
      <c r="D73" s="62"/>
      <c r="E73" s="62"/>
      <c r="F73" s="62"/>
      <c r="G73" s="40"/>
      <c r="H73" s="40">
        <f t="shared" si="5"/>
        <v>0</v>
      </c>
    </row>
    <row r="74" spans="1:8" ht="12.75" hidden="1">
      <c r="A74" s="15"/>
      <c r="B74" s="5"/>
      <c r="C74" s="21"/>
      <c r="D74" s="62"/>
      <c r="E74" s="62"/>
      <c r="F74" s="62"/>
      <c r="G74" s="40"/>
      <c r="H74" s="40">
        <f t="shared" si="5"/>
        <v>0</v>
      </c>
    </row>
    <row r="75" spans="1:8" ht="12.75" hidden="1">
      <c r="A75" s="15"/>
      <c r="B75" s="5"/>
      <c r="C75" s="21"/>
      <c r="D75" s="62"/>
      <c r="E75" s="62"/>
      <c r="F75" s="62"/>
      <c r="G75" s="40"/>
      <c r="H75" s="40">
        <f t="shared" si="5"/>
        <v>0</v>
      </c>
    </row>
    <row r="76" spans="1:8" ht="12.75" hidden="1">
      <c r="A76" s="15"/>
      <c r="B76" s="5"/>
      <c r="C76" s="21"/>
      <c r="D76" s="62"/>
      <c r="E76" s="62"/>
      <c r="F76" s="62"/>
      <c r="G76" s="40"/>
      <c r="H76" s="40">
        <f t="shared" si="5"/>
        <v>0</v>
      </c>
    </row>
    <row r="77" spans="1:8" ht="12.75" hidden="1">
      <c r="A77" s="15"/>
      <c r="B77" s="5"/>
      <c r="C77" s="21"/>
      <c r="D77" s="62"/>
      <c r="E77" s="62"/>
      <c r="F77" s="62"/>
      <c r="G77" s="40"/>
      <c r="H77" s="40">
        <f t="shared" si="5"/>
        <v>0</v>
      </c>
    </row>
    <row r="78" spans="1:8" ht="12.75" hidden="1">
      <c r="A78" s="15"/>
      <c r="B78" s="5"/>
      <c r="C78" s="21"/>
      <c r="D78" s="62"/>
      <c r="E78" s="62"/>
      <c r="F78" s="62"/>
      <c r="G78" s="40"/>
      <c r="H78" s="40">
        <f t="shared" si="5"/>
        <v>0</v>
      </c>
    </row>
    <row r="79" spans="1:8" ht="12.75" hidden="1">
      <c r="A79" s="15"/>
      <c r="B79" s="5"/>
      <c r="C79" s="21"/>
      <c r="D79" s="62"/>
      <c r="E79" s="62"/>
      <c r="F79" s="62"/>
      <c r="G79" s="40"/>
      <c r="H79" s="40">
        <f t="shared" si="5"/>
        <v>0</v>
      </c>
    </row>
    <row r="80" spans="1:8" ht="12.75" hidden="1">
      <c r="A80" s="15"/>
      <c r="B80" s="5"/>
      <c r="C80" s="21"/>
      <c r="D80" s="62"/>
      <c r="E80" s="62"/>
      <c r="F80" s="62"/>
      <c r="G80" s="40"/>
      <c r="H80" s="40">
        <f t="shared" si="5"/>
        <v>0</v>
      </c>
    </row>
    <row r="81" spans="1:8" ht="12.75" hidden="1">
      <c r="A81" s="15"/>
      <c r="B81" s="5"/>
      <c r="C81" s="21"/>
      <c r="D81" s="62"/>
      <c r="E81" s="62"/>
      <c r="F81" s="62"/>
      <c r="G81" s="40"/>
      <c r="H81" s="40">
        <f t="shared" si="5"/>
        <v>0</v>
      </c>
    </row>
    <row r="82" spans="1:8" ht="13.5" thickBot="1">
      <c r="A82" s="15" t="s">
        <v>19</v>
      </c>
      <c r="B82" s="5"/>
      <c r="C82" s="21">
        <v>0</v>
      </c>
      <c r="D82" s="40">
        <f>SUM(D70:D81)</f>
        <v>0</v>
      </c>
      <c r="E82" s="40">
        <f>SUM(E70:E81)</f>
        <v>0</v>
      </c>
      <c r="F82" s="40">
        <f>SUM(F70:F81)</f>
        <v>0</v>
      </c>
      <c r="G82" s="40">
        <f>SUM(G70:G81)</f>
        <v>0</v>
      </c>
      <c r="H82" s="40">
        <f>SUM(H70:H81)</f>
        <v>0</v>
      </c>
    </row>
    <row r="83" spans="1:8" ht="13.5" thickBot="1">
      <c r="A83" s="31" t="s">
        <v>9</v>
      </c>
      <c r="B83" s="204"/>
      <c r="C83" s="191"/>
      <c r="D83" s="62"/>
      <c r="E83" s="62"/>
      <c r="F83" s="62"/>
      <c r="G83" s="40"/>
      <c r="H83" s="40"/>
    </row>
    <row r="84" spans="1:7" ht="12.75">
      <c r="A84" s="29" t="s">
        <v>35</v>
      </c>
      <c r="C84" s="188"/>
      <c r="D84" s="180"/>
      <c r="E84" s="180"/>
      <c r="F84" s="180"/>
      <c r="G84" s="180"/>
    </row>
    <row r="85" spans="1:8" ht="12.75" hidden="1">
      <c r="A85" s="32"/>
      <c r="B85" s="205"/>
      <c r="C85" s="191"/>
      <c r="D85" s="67"/>
      <c r="E85" s="62"/>
      <c r="F85" s="62"/>
      <c r="G85" s="40"/>
      <c r="H85" s="40">
        <v>0</v>
      </c>
    </row>
    <row r="86" spans="1:8" ht="12.75" hidden="1">
      <c r="A86" s="32"/>
      <c r="B86" s="205"/>
      <c r="C86" s="191"/>
      <c r="D86" s="67"/>
      <c r="E86" s="62"/>
      <c r="F86" s="62"/>
      <c r="G86" s="40"/>
      <c r="H86" s="40">
        <v>0</v>
      </c>
    </row>
    <row r="87" spans="1:8" ht="12.75" hidden="1">
      <c r="A87" s="32"/>
      <c r="B87" s="205"/>
      <c r="C87" s="191"/>
      <c r="D87" s="67"/>
      <c r="E87" s="62"/>
      <c r="F87" s="62"/>
      <c r="G87" s="40"/>
      <c r="H87" s="40">
        <v>0</v>
      </c>
    </row>
    <row r="88" spans="1:8" ht="12.75" hidden="1">
      <c r="A88" s="32"/>
      <c r="B88" s="205"/>
      <c r="C88" s="191"/>
      <c r="D88" s="67"/>
      <c r="E88" s="62"/>
      <c r="F88" s="62"/>
      <c r="G88" s="40"/>
      <c r="H88" s="40">
        <v>0</v>
      </c>
    </row>
    <row r="89" spans="1:8" ht="12.75" hidden="1">
      <c r="A89" s="32"/>
      <c r="B89" s="205"/>
      <c r="C89" s="191"/>
      <c r="D89" s="67"/>
      <c r="E89" s="62"/>
      <c r="F89" s="62"/>
      <c r="G89" s="40"/>
      <c r="H89" s="40"/>
    </row>
    <row r="90" spans="1:8" ht="12.75" hidden="1">
      <c r="A90" s="32"/>
      <c r="B90" s="205"/>
      <c r="C90" s="191"/>
      <c r="D90" s="67">
        <v>3750</v>
      </c>
      <c r="E90" s="62">
        <v>3750</v>
      </c>
      <c r="F90" s="62">
        <v>3750</v>
      </c>
      <c r="G90" s="40">
        <v>3750</v>
      </c>
      <c r="H90" s="40">
        <v>15000</v>
      </c>
    </row>
    <row r="91" spans="1:8" ht="12.75" hidden="1">
      <c r="A91" s="15"/>
      <c r="B91" s="5"/>
      <c r="C91" s="21"/>
      <c r="D91" s="67"/>
      <c r="E91" s="62"/>
      <c r="F91" s="62"/>
      <c r="G91" s="40"/>
      <c r="H91" s="40">
        <f>SUM(D91:G91)</f>
        <v>0</v>
      </c>
    </row>
    <row r="92" spans="4:8" ht="12.75" hidden="1">
      <c r="D92" s="62"/>
      <c r="E92" s="62"/>
      <c r="F92" s="62"/>
      <c r="G92" s="40"/>
      <c r="H92" s="40">
        <f>SUM(D92:G92)</f>
        <v>0</v>
      </c>
    </row>
    <row r="93" spans="1:9" ht="13.5" thickBot="1">
      <c r="A93" s="15" t="s">
        <v>19</v>
      </c>
      <c r="B93" s="5"/>
      <c r="C93" s="21">
        <f>SUM(C84:C92)</f>
        <v>0</v>
      </c>
      <c r="D93" s="40">
        <f>D61</f>
        <v>0</v>
      </c>
      <c r="E93" s="40">
        <f>E61</f>
        <v>0</v>
      </c>
      <c r="F93" s="40">
        <f>F61</f>
        <v>0</v>
      </c>
      <c r="G93" s="40">
        <f>G61</f>
        <v>0</v>
      </c>
      <c r="H93" s="40">
        <f>SUM(H61)</f>
        <v>0</v>
      </c>
      <c r="I93" s="30"/>
    </row>
    <row r="94" spans="1:8" ht="13.5" thickBot="1">
      <c r="A94" s="31" t="s">
        <v>10</v>
      </c>
      <c r="B94" s="204"/>
      <c r="C94" s="191"/>
      <c r="D94" s="62"/>
      <c r="E94" s="62"/>
      <c r="F94" s="62"/>
      <c r="G94" s="40"/>
      <c r="H94" s="40"/>
    </row>
    <row r="95" spans="1:7" ht="12.75">
      <c r="A95" s="29" t="s">
        <v>35</v>
      </c>
      <c r="C95" s="188"/>
      <c r="D95" s="180"/>
      <c r="E95" s="180"/>
      <c r="F95" s="180"/>
      <c r="G95" s="180"/>
    </row>
    <row r="96" spans="3:8" ht="12.75" hidden="1">
      <c r="C96" s="188"/>
      <c r="D96" s="180"/>
      <c r="E96" s="180"/>
      <c r="F96" s="180"/>
      <c r="G96" s="180"/>
      <c r="H96" s="177">
        <f aca="true" t="shared" si="6" ref="H96:H126">SUM(D96:G96)</f>
        <v>0</v>
      </c>
    </row>
    <row r="97" spans="1:8" ht="12.75" hidden="1">
      <c r="A97" s="32"/>
      <c r="B97" s="205"/>
      <c r="C97" s="191"/>
      <c r="D97" s="67"/>
      <c r="E97" s="133"/>
      <c r="F97" s="62"/>
      <c r="G97" s="40"/>
      <c r="H97" s="40">
        <f t="shared" si="6"/>
        <v>0</v>
      </c>
    </row>
    <row r="98" spans="1:8" ht="12.75" hidden="1">
      <c r="A98" s="32"/>
      <c r="B98" s="205"/>
      <c r="C98" s="191"/>
      <c r="D98" s="67"/>
      <c r="E98" s="133"/>
      <c r="F98" s="62"/>
      <c r="G98" s="40"/>
      <c r="H98" s="40">
        <f t="shared" si="6"/>
        <v>0</v>
      </c>
    </row>
    <row r="99" spans="1:8" ht="12.75" hidden="1">
      <c r="A99" s="32"/>
      <c r="B99" s="205"/>
      <c r="C99" s="191"/>
      <c r="D99" s="67"/>
      <c r="E99" s="133"/>
      <c r="F99" s="62"/>
      <c r="G99" s="40"/>
      <c r="H99" s="40">
        <f t="shared" si="6"/>
        <v>0</v>
      </c>
    </row>
    <row r="100" spans="1:8" ht="12.75" hidden="1">
      <c r="A100" s="32"/>
      <c r="B100" s="205"/>
      <c r="C100" s="191"/>
      <c r="D100" s="67"/>
      <c r="E100" s="133"/>
      <c r="F100" s="62"/>
      <c r="G100" s="40"/>
      <c r="H100" s="40">
        <f t="shared" si="6"/>
        <v>0</v>
      </c>
    </row>
    <row r="101" spans="1:8" ht="12.75" hidden="1">
      <c r="A101" s="32"/>
      <c r="B101" s="205"/>
      <c r="C101" s="191"/>
      <c r="D101" s="67"/>
      <c r="E101" s="133"/>
      <c r="F101" s="62"/>
      <c r="G101" s="40"/>
      <c r="H101" s="40">
        <f t="shared" si="6"/>
        <v>0</v>
      </c>
    </row>
    <row r="102" spans="1:8" ht="12.75" hidden="1">
      <c r="A102" s="32"/>
      <c r="B102" s="205"/>
      <c r="C102" s="191"/>
      <c r="D102" s="67"/>
      <c r="E102" s="133"/>
      <c r="F102" s="62"/>
      <c r="G102" s="40"/>
      <c r="H102" s="40">
        <f t="shared" si="6"/>
        <v>0</v>
      </c>
    </row>
    <row r="103" spans="1:8" ht="12.75" hidden="1">
      <c r="A103" s="32"/>
      <c r="B103" s="205"/>
      <c r="C103" s="191"/>
      <c r="D103" s="67"/>
      <c r="E103" s="133"/>
      <c r="F103" s="62"/>
      <c r="G103" s="40"/>
      <c r="H103" s="40">
        <f t="shared" si="6"/>
        <v>0</v>
      </c>
    </row>
    <row r="104" spans="1:8" ht="12.75" hidden="1">
      <c r="A104" s="32"/>
      <c r="B104" s="205"/>
      <c r="C104" s="191"/>
      <c r="D104" s="67"/>
      <c r="E104" s="133"/>
      <c r="F104" s="62"/>
      <c r="G104" s="40"/>
      <c r="H104" s="40">
        <f t="shared" si="6"/>
        <v>0</v>
      </c>
    </row>
    <row r="105" spans="1:8" ht="12.75" hidden="1">
      <c r="A105" s="32"/>
      <c r="B105" s="205"/>
      <c r="C105" s="191"/>
      <c r="D105" s="67"/>
      <c r="E105" s="133"/>
      <c r="F105" s="62"/>
      <c r="G105" s="40"/>
      <c r="H105" s="40">
        <f t="shared" si="6"/>
        <v>0</v>
      </c>
    </row>
    <row r="106" spans="1:8" ht="12.75" hidden="1">
      <c r="A106" s="32"/>
      <c r="B106" s="205"/>
      <c r="C106" s="191"/>
      <c r="D106" s="67"/>
      <c r="E106" s="133"/>
      <c r="F106" s="62"/>
      <c r="G106" s="40"/>
      <c r="H106" s="40">
        <f t="shared" si="6"/>
        <v>0</v>
      </c>
    </row>
    <row r="107" spans="1:8" ht="12.75" hidden="1">
      <c r="A107" s="32"/>
      <c r="B107" s="205"/>
      <c r="C107" s="191"/>
      <c r="D107" s="67"/>
      <c r="E107" s="133"/>
      <c r="F107" s="62"/>
      <c r="G107" s="40"/>
      <c r="H107" s="40">
        <f t="shared" si="6"/>
        <v>0</v>
      </c>
    </row>
    <row r="108" spans="1:8" ht="12.75" hidden="1">
      <c r="A108" s="32"/>
      <c r="B108" s="205"/>
      <c r="C108" s="191"/>
      <c r="D108" s="67"/>
      <c r="E108" s="133"/>
      <c r="F108" s="62"/>
      <c r="G108" s="40"/>
      <c r="H108" s="40">
        <f t="shared" si="6"/>
        <v>0</v>
      </c>
    </row>
    <row r="109" spans="1:8" ht="12.75" hidden="1">
      <c r="A109" s="32"/>
      <c r="B109" s="205"/>
      <c r="C109" s="191"/>
      <c r="D109" s="67"/>
      <c r="E109" s="133"/>
      <c r="F109" s="62"/>
      <c r="G109" s="40"/>
      <c r="H109" s="40">
        <f t="shared" si="6"/>
        <v>0</v>
      </c>
    </row>
    <row r="110" spans="1:8" ht="12.75" hidden="1">
      <c r="A110" s="32"/>
      <c r="B110" s="205"/>
      <c r="C110" s="191"/>
      <c r="D110" s="67"/>
      <c r="E110" s="133"/>
      <c r="F110" s="62"/>
      <c r="G110" s="40"/>
      <c r="H110" s="40">
        <f t="shared" si="6"/>
        <v>0</v>
      </c>
    </row>
    <row r="111" spans="1:8" ht="12.75" hidden="1">
      <c r="A111" s="32"/>
      <c r="B111" s="205"/>
      <c r="C111" s="191"/>
      <c r="D111" s="67"/>
      <c r="E111" s="133"/>
      <c r="F111" s="62"/>
      <c r="G111" s="40"/>
      <c r="H111" s="40">
        <f t="shared" si="6"/>
        <v>0</v>
      </c>
    </row>
    <row r="112" spans="1:8" ht="12.75" hidden="1">
      <c r="A112" s="32"/>
      <c r="B112" s="205"/>
      <c r="C112" s="191"/>
      <c r="D112" s="67"/>
      <c r="E112" s="133"/>
      <c r="F112" s="62"/>
      <c r="G112" s="40"/>
      <c r="H112" s="40">
        <f t="shared" si="6"/>
        <v>0</v>
      </c>
    </row>
    <row r="113" spans="1:8" ht="12.75" hidden="1">
      <c r="A113" s="32"/>
      <c r="B113" s="205"/>
      <c r="C113" s="191"/>
      <c r="D113" s="67"/>
      <c r="E113" s="133"/>
      <c r="F113" s="62"/>
      <c r="G113" s="40"/>
      <c r="H113" s="40">
        <f t="shared" si="6"/>
        <v>0</v>
      </c>
    </row>
    <row r="114" spans="1:8" ht="12.75" hidden="1">
      <c r="A114" s="32"/>
      <c r="B114" s="205"/>
      <c r="C114" s="191"/>
      <c r="D114" s="67"/>
      <c r="E114" s="133"/>
      <c r="F114" s="62"/>
      <c r="G114" s="40"/>
      <c r="H114" s="40">
        <f t="shared" si="6"/>
        <v>0</v>
      </c>
    </row>
    <row r="115" spans="1:8" ht="12.75" hidden="1">
      <c r="A115" s="32"/>
      <c r="B115" s="205"/>
      <c r="C115" s="191"/>
      <c r="D115" s="67"/>
      <c r="E115" s="133"/>
      <c r="F115" s="62"/>
      <c r="G115" s="40"/>
      <c r="H115" s="40">
        <f t="shared" si="6"/>
        <v>0</v>
      </c>
    </row>
    <row r="116" spans="1:8" ht="12.75" hidden="1">
      <c r="A116" s="32"/>
      <c r="B116" s="205"/>
      <c r="C116" s="191"/>
      <c r="D116" s="67"/>
      <c r="E116" s="133"/>
      <c r="F116" s="62"/>
      <c r="G116" s="40"/>
      <c r="H116" s="40">
        <f t="shared" si="6"/>
        <v>0</v>
      </c>
    </row>
    <row r="117" spans="1:8" ht="12.75" hidden="1">
      <c r="A117" s="32"/>
      <c r="B117" s="205"/>
      <c r="C117" s="191"/>
      <c r="D117" s="67"/>
      <c r="E117" s="133"/>
      <c r="F117" s="62"/>
      <c r="G117" s="40"/>
      <c r="H117" s="40">
        <f t="shared" si="6"/>
        <v>0</v>
      </c>
    </row>
    <row r="118" spans="1:8" ht="12.75" hidden="1">
      <c r="A118" s="32"/>
      <c r="B118" s="205"/>
      <c r="C118" s="191"/>
      <c r="D118" s="67"/>
      <c r="E118" s="133"/>
      <c r="F118" s="62"/>
      <c r="G118" s="40"/>
      <c r="H118" s="40">
        <f t="shared" si="6"/>
        <v>0</v>
      </c>
    </row>
    <row r="119" spans="1:8" ht="12.75" hidden="1">
      <c r="A119" s="32"/>
      <c r="B119" s="205"/>
      <c r="C119" s="191"/>
      <c r="D119" s="67"/>
      <c r="E119" s="133"/>
      <c r="F119" s="62"/>
      <c r="G119" s="40"/>
      <c r="H119" s="40">
        <f t="shared" si="6"/>
        <v>0</v>
      </c>
    </row>
    <row r="120" spans="1:8" ht="12.75" hidden="1">
      <c r="A120" s="32"/>
      <c r="B120" s="205"/>
      <c r="C120" s="191"/>
      <c r="D120" s="67"/>
      <c r="E120" s="133"/>
      <c r="F120" s="62"/>
      <c r="G120" s="40"/>
      <c r="H120" s="40">
        <f t="shared" si="6"/>
        <v>0</v>
      </c>
    </row>
    <row r="121" spans="1:8" ht="12.75" hidden="1">
      <c r="A121" s="32"/>
      <c r="B121" s="205"/>
      <c r="C121" s="191"/>
      <c r="D121" s="67"/>
      <c r="E121" s="133"/>
      <c r="F121" s="62"/>
      <c r="G121" s="40"/>
      <c r="H121" s="40">
        <f t="shared" si="6"/>
        <v>0</v>
      </c>
    </row>
    <row r="122" spans="1:8" ht="12.75" hidden="1">
      <c r="A122" s="32"/>
      <c r="B122" s="205"/>
      <c r="C122" s="191"/>
      <c r="D122" s="67"/>
      <c r="E122" s="133"/>
      <c r="F122" s="62"/>
      <c r="G122" s="40"/>
      <c r="H122" s="40">
        <f t="shared" si="6"/>
        <v>0</v>
      </c>
    </row>
    <row r="123" spans="1:8" ht="12.75" hidden="1">
      <c r="A123" s="32"/>
      <c r="B123" s="205"/>
      <c r="C123" s="191"/>
      <c r="D123" s="67"/>
      <c r="E123" s="133"/>
      <c r="F123" s="62"/>
      <c r="G123" s="40"/>
      <c r="H123" s="40">
        <f t="shared" si="6"/>
        <v>0</v>
      </c>
    </row>
    <row r="124" spans="1:8" ht="12.75" hidden="1">
      <c r="A124" s="32"/>
      <c r="B124" s="205"/>
      <c r="C124" s="191"/>
      <c r="D124" s="67"/>
      <c r="E124" s="133"/>
      <c r="F124" s="62"/>
      <c r="G124" s="40"/>
      <c r="H124" s="40">
        <f t="shared" si="6"/>
        <v>0</v>
      </c>
    </row>
    <row r="125" spans="1:8" ht="12.75" hidden="1">
      <c r="A125" s="32"/>
      <c r="B125" s="205"/>
      <c r="C125" s="191"/>
      <c r="D125" s="67"/>
      <c r="E125" s="133"/>
      <c r="F125" s="62"/>
      <c r="G125" s="40"/>
      <c r="H125" s="40">
        <f t="shared" si="6"/>
        <v>0</v>
      </c>
    </row>
    <row r="126" spans="1:8" ht="12.75" hidden="1">
      <c r="A126" s="15"/>
      <c r="B126" s="5"/>
      <c r="C126" s="21"/>
      <c r="D126" s="67"/>
      <c r="E126" s="133"/>
      <c r="F126" s="62"/>
      <c r="G126" s="40"/>
      <c r="H126" s="40">
        <f t="shared" si="6"/>
        <v>0</v>
      </c>
    </row>
    <row r="127" spans="1:9" ht="12.75">
      <c r="A127" s="15" t="s">
        <v>19</v>
      </c>
      <c r="B127" s="5"/>
      <c r="C127" s="21">
        <f>SUM(C95:C126)</f>
        <v>0</v>
      </c>
      <c r="D127" s="40">
        <f>D95</f>
        <v>0</v>
      </c>
      <c r="E127" s="40">
        <f>E95</f>
        <v>0</v>
      </c>
      <c r="F127" s="40">
        <f>F95</f>
        <v>0</v>
      </c>
      <c r="G127" s="40">
        <f>G95</f>
        <v>0</v>
      </c>
      <c r="H127" s="40">
        <f>SUM(H95)</f>
        <v>0</v>
      </c>
      <c r="I127" s="30"/>
    </row>
    <row r="128" spans="1:8" ht="12.75">
      <c r="A128" s="190" t="s">
        <v>11</v>
      </c>
      <c r="B128" s="204"/>
      <c r="C128" s="179"/>
      <c r="D128" s="65"/>
      <c r="E128" s="133"/>
      <c r="F128" s="62"/>
      <c r="G128" s="40"/>
      <c r="H128" s="40"/>
    </row>
    <row r="129" spans="1:8" ht="12.75">
      <c r="A129" s="32" t="s">
        <v>36</v>
      </c>
      <c r="B129" s="205"/>
      <c r="C129" s="191"/>
      <c r="D129" s="67"/>
      <c r="E129" s="62"/>
      <c r="F129" s="62"/>
      <c r="G129" s="40"/>
      <c r="H129" s="40"/>
    </row>
    <row r="130" spans="1:8" ht="12.75" hidden="1">
      <c r="A130" s="15"/>
      <c r="B130" s="5"/>
      <c r="C130" s="21"/>
      <c r="D130" s="67"/>
      <c r="E130" s="62"/>
      <c r="F130" s="62"/>
      <c r="G130" s="40"/>
      <c r="H130" s="40">
        <f>SUM(D130:G130)</f>
        <v>0</v>
      </c>
    </row>
    <row r="131" spans="1:8" ht="12.75" hidden="1">
      <c r="A131" s="15"/>
      <c r="B131" s="5"/>
      <c r="C131" s="21"/>
      <c r="D131" s="67"/>
      <c r="E131" s="62"/>
      <c r="F131" s="62"/>
      <c r="G131" s="40"/>
      <c r="H131" s="40">
        <f>SUM(D131:G131)</f>
        <v>0</v>
      </c>
    </row>
    <row r="132" spans="1:8" ht="12.75" hidden="1">
      <c r="A132" s="15"/>
      <c r="B132" s="5"/>
      <c r="C132" s="21"/>
      <c r="D132" s="67"/>
      <c r="E132" s="62"/>
      <c r="F132" s="62"/>
      <c r="G132" s="40"/>
      <c r="H132" s="40">
        <f>SUM(D132:G132)</f>
        <v>0</v>
      </c>
    </row>
    <row r="133" spans="1:8" ht="12.75" hidden="1">
      <c r="A133" s="15"/>
      <c r="B133" s="5"/>
      <c r="C133" s="21"/>
      <c r="D133" s="67"/>
      <c r="E133" s="62"/>
      <c r="F133" s="62"/>
      <c r="G133" s="40"/>
      <c r="H133" s="40">
        <f>SUM(D133:G133)</f>
        <v>0</v>
      </c>
    </row>
    <row r="134" spans="1:8" ht="12.75" hidden="1">
      <c r="A134" s="15"/>
      <c r="B134" s="5"/>
      <c r="C134" s="21"/>
      <c r="D134" s="67"/>
      <c r="E134" s="62"/>
      <c r="F134" s="62"/>
      <c r="G134" s="40"/>
      <c r="H134" s="40">
        <f>SUM(D134:G134)</f>
        <v>0</v>
      </c>
    </row>
    <row r="135" spans="1:9" ht="12.75">
      <c r="A135" s="15" t="s">
        <v>19</v>
      </c>
      <c r="B135" s="5"/>
      <c r="C135" s="21">
        <v>0</v>
      </c>
      <c r="D135" s="40">
        <f>SUM(D130:D134)</f>
        <v>0</v>
      </c>
      <c r="E135" s="40">
        <f>SUM(E130:E134)</f>
        <v>0</v>
      </c>
      <c r="F135" s="40">
        <f>SUM(F130:F134)</f>
        <v>0</v>
      </c>
      <c r="G135" s="40">
        <f>SUM(G130:G134)</f>
        <v>0</v>
      </c>
      <c r="H135" s="40">
        <f>SUM(H130:H134)</f>
        <v>0</v>
      </c>
      <c r="I135" s="30"/>
    </row>
    <row r="136" spans="1:8" ht="12.75">
      <c r="A136" s="194" t="s">
        <v>12</v>
      </c>
      <c r="B136" s="204"/>
      <c r="C136" s="191"/>
      <c r="D136" s="59"/>
      <c r="E136" s="59"/>
      <c r="F136" s="62"/>
      <c r="G136" s="40"/>
      <c r="H136" s="40"/>
    </row>
    <row r="137" spans="1:4" ht="12.75">
      <c r="A137" s="32" t="s">
        <v>35</v>
      </c>
      <c r="B137" s="205"/>
      <c r="C137" s="191"/>
      <c r="D137" s="193"/>
    </row>
    <row r="138" spans="2:8" s="135" customFormat="1" ht="12.75" hidden="1">
      <c r="B138" s="187"/>
      <c r="C138" s="188"/>
      <c r="D138" s="171"/>
      <c r="E138" s="60"/>
      <c r="F138" s="171"/>
      <c r="G138" s="45"/>
      <c r="H138" s="45">
        <f aca="true" t="shared" si="7" ref="H138:H150">SUM(D138:G138)</f>
        <v>0</v>
      </c>
    </row>
    <row r="139" spans="2:8" s="135" customFormat="1" ht="12.75" hidden="1">
      <c r="B139" s="187"/>
      <c r="C139" s="188"/>
      <c r="D139" s="171"/>
      <c r="E139" s="60"/>
      <c r="F139" s="171"/>
      <c r="G139" s="45"/>
      <c r="H139" s="45">
        <f t="shared" si="7"/>
        <v>0</v>
      </c>
    </row>
    <row r="140" spans="2:8" s="135" customFormat="1" ht="12.75" hidden="1">
      <c r="B140" s="187"/>
      <c r="C140" s="188"/>
      <c r="D140" s="171"/>
      <c r="E140" s="60"/>
      <c r="F140" s="171"/>
      <c r="G140" s="45"/>
      <c r="H140" s="45">
        <f t="shared" si="7"/>
        <v>0</v>
      </c>
    </row>
    <row r="141" spans="2:8" s="135" customFormat="1" ht="12.75" hidden="1">
      <c r="B141" s="187"/>
      <c r="C141" s="188"/>
      <c r="D141" s="171"/>
      <c r="E141" s="60"/>
      <c r="F141" s="171"/>
      <c r="G141" s="45"/>
      <c r="H141" s="45">
        <f t="shared" si="7"/>
        <v>0</v>
      </c>
    </row>
    <row r="142" spans="2:8" s="135" customFormat="1" ht="12.75" hidden="1">
      <c r="B142" s="187"/>
      <c r="C142" s="188"/>
      <c r="D142" s="171"/>
      <c r="E142" s="60"/>
      <c r="F142" s="171"/>
      <c r="G142" s="45"/>
      <c r="H142" s="45">
        <f t="shared" si="7"/>
        <v>0</v>
      </c>
    </row>
    <row r="143" spans="2:8" s="135" customFormat="1" ht="12.75" hidden="1">
      <c r="B143" s="187"/>
      <c r="C143" s="188"/>
      <c r="D143" s="171"/>
      <c r="E143" s="60"/>
      <c r="F143" s="171"/>
      <c r="G143" s="45"/>
      <c r="H143" s="45">
        <f t="shared" si="7"/>
        <v>0</v>
      </c>
    </row>
    <row r="144" spans="2:8" s="135" customFormat="1" ht="12.75" hidden="1">
      <c r="B144" s="187"/>
      <c r="C144" s="188"/>
      <c r="D144" s="171"/>
      <c r="E144" s="60"/>
      <c r="F144" s="171"/>
      <c r="G144" s="45"/>
      <c r="H144" s="45">
        <f t="shared" si="7"/>
        <v>0</v>
      </c>
    </row>
    <row r="145" spans="2:8" s="135" customFormat="1" ht="12.75" hidden="1">
      <c r="B145" s="187"/>
      <c r="C145" s="188"/>
      <c r="D145" s="171"/>
      <c r="E145" s="60"/>
      <c r="F145" s="171"/>
      <c r="G145" s="45"/>
      <c r="H145" s="45">
        <f t="shared" si="7"/>
        <v>0</v>
      </c>
    </row>
    <row r="146" spans="2:8" s="135" customFormat="1" ht="12.75" hidden="1">
      <c r="B146" s="187"/>
      <c r="C146" s="188"/>
      <c r="D146" s="171"/>
      <c r="E146" s="60"/>
      <c r="F146" s="171"/>
      <c r="G146" s="45"/>
      <c r="H146" s="45">
        <f t="shared" si="7"/>
        <v>0</v>
      </c>
    </row>
    <row r="147" spans="2:8" s="135" customFormat="1" ht="12.75" hidden="1">
      <c r="B147" s="187"/>
      <c r="C147" s="188"/>
      <c r="D147" s="171"/>
      <c r="E147" s="60"/>
      <c r="F147" s="171"/>
      <c r="G147" s="45"/>
      <c r="H147" s="45">
        <f t="shared" si="7"/>
        <v>0</v>
      </c>
    </row>
    <row r="148" spans="1:8" s="135" customFormat="1" ht="12.75" hidden="1">
      <c r="A148" s="16"/>
      <c r="B148" s="206"/>
      <c r="C148" s="167"/>
      <c r="D148" s="43"/>
      <c r="E148" s="60"/>
      <c r="F148" s="172"/>
      <c r="G148" s="45"/>
      <c r="H148" s="45">
        <f t="shared" si="7"/>
        <v>0</v>
      </c>
    </row>
    <row r="149" spans="1:8" s="135" customFormat="1" ht="12.75" hidden="1">
      <c r="A149" s="16"/>
      <c r="B149" s="206"/>
      <c r="C149" s="167"/>
      <c r="D149" s="43"/>
      <c r="E149" s="60"/>
      <c r="F149" s="172"/>
      <c r="G149" s="45"/>
      <c r="H149" s="45">
        <f t="shared" si="7"/>
        <v>0</v>
      </c>
    </row>
    <row r="150" spans="1:8" s="135" customFormat="1" ht="12.75" hidden="1">
      <c r="A150" s="16"/>
      <c r="B150" s="206"/>
      <c r="C150" s="167"/>
      <c r="D150" s="43"/>
      <c r="E150" s="60"/>
      <c r="F150" s="172"/>
      <c r="G150" s="45"/>
      <c r="H150" s="45">
        <f t="shared" si="7"/>
        <v>0</v>
      </c>
    </row>
    <row r="151" spans="1:9" s="1" customFormat="1" ht="12.75">
      <c r="A151" s="15" t="s">
        <v>19</v>
      </c>
      <c r="B151" s="5"/>
      <c r="C151" s="21">
        <f>SUM(C137:C150)</f>
        <v>0</v>
      </c>
      <c r="D151" s="40">
        <f>SUM(D137:D150)</f>
        <v>0</v>
      </c>
      <c r="E151" s="40">
        <f>SUM(E137:E150)</f>
        <v>0</v>
      </c>
      <c r="F151" s="40">
        <f>SUM(F137:F150)</f>
        <v>0</v>
      </c>
      <c r="G151" s="40">
        <f>SUM(G137:G150)</f>
        <v>0</v>
      </c>
      <c r="H151" s="40">
        <f>SUM(H137)</f>
        <v>0</v>
      </c>
      <c r="I151" s="22"/>
    </row>
    <row r="152" spans="1:9" s="1" customFormat="1" ht="13.5" thickBot="1">
      <c r="A152" s="15"/>
      <c r="B152" s="5"/>
      <c r="C152" s="21"/>
      <c r="D152" s="40"/>
      <c r="E152" s="40"/>
      <c r="F152" s="40"/>
      <c r="G152" s="40"/>
      <c r="H152" s="40"/>
      <c r="I152" s="22"/>
    </row>
    <row r="153" spans="1:9" ht="16.5" thickBot="1">
      <c r="A153" s="6" t="s">
        <v>21</v>
      </c>
      <c r="B153" s="202"/>
      <c r="C153" s="173">
        <f aca="true" t="shared" si="8" ref="C153:H153">C151+C135+C127+C93+C82+C68+C63</f>
        <v>0</v>
      </c>
      <c r="D153" s="43">
        <f t="shared" si="8"/>
        <v>0</v>
      </c>
      <c r="E153" s="43">
        <f t="shared" si="8"/>
        <v>0</v>
      </c>
      <c r="F153" s="43">
        <f t="shared" si="8"/>
        <v>0</v>
      </c>
      <c r="G153" s="43">
        <f t="shared" si="8"/>
        <v>0</v>
      </c>
      <c r="H153" s="43">
        <f t="shared" si="8"/>
        <v>0</v>
      </c>
      <c r="I153" s="30"/>
    </row>
    <row r="154" spans="1:9" s="1" customFormat="1" ht="12.75">
      <c r="A154" s="15"/>
      <c r="B154" s="5"/>
      <c r="C154" s="21"/>
      <c r="D154" s="40"/>
      <c r="E154" s="40"/>
      <c r="F154" s="40"/>
      <c r="G154" s="40"/>
      <c r="H154" s="40"/>
      <c r="I154" s="22"/>
    </row>
    <row r="155" spans="1:8" ht="18">
      <c r="A155" s="27" t="s">
        <v>191</v>
      </c>
      <c r="B155" s="207">
        <f>B52</f>
        <v>25</v>
      </c>
      <c r="C155" s="174">
        <f>C52+C153</f>
        <v>2488907.15748</v>
      </c>
      <c r="D155" s="70">
        <f>D153+D52</f>
        <v>622226.78937</v>
      </c>
      <c r="E155" s="70">
        <f>E153+E52</f>
        <v>622226.78937</v>
      </c>
      <c r="F155" s="70">
        <f>F153+F52</f>
        <v>622226.78937</v>
      </c>
      <c r="G155" s="70">
        <f>G153+G52</f>
        <v>622226.78937</v>
      </c>
      <c r="H155" s="44">
        <f>H153+H52</f>
        <v>2488907.15748</v>
      </c>
    </row>
    <row r="158" spans="1:2" ht="13.5">
      <c r="A158" s="175"/>
      <c r="B158" s="210"/>
    </row>
    <row r="159" spans="1:5" ht="13.5">
      <c r="A159" s="195"/>
      <c r="B159" s="211"/>
      <c r="C159" s="21"/>
      <c r="D159" s="180"/>
      <c r="E159" s="180"/>
    </row>
  </sheetData>
  <sheetProtection/>
  <printOptions gridLines="1" horizontalCentered="1"/>
  <pageMargins left="0.27" right="0.25" top="0.6" bottom="0.56" header="0.27" footer="0.21"/>
  <pageSetup fitToHeight="1" fitToWidth="1" horizontalDpi="600" verticalDpi="600" orientation="portrait" scale="56" r:id="rId1"/>
  <headerFooter alignWithMargins="0">
    <oddFooter>&amp;L&amp;F&amp;RPage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48"/>
  <sheetViews>
    <sheetView zoomScalePageLayoutView="0" workbookViewId="0" topLeftCell="A49">
      <selection activeCell="C13" sqref="C13"/>
    </sheetView>
  </sheetViews>
  <sheetFormatPr defaultColWidth="9.140625" defaultRowHeight="12.75"/>
  <cols>
    <col min="1" max="1" width="62.8515625" style="29" bestFit="1" customWidth="1"/>
    <col min="2" max="2" width="7.7109375" style="182" customWidth="1"/>
    <col min="3" max="3" width="22.421875" style="30" bestFit="1" customWidth="1"/>
    <col min="4" max="6" width="18.00390625" style="176" bestFit="1" customWidth="1"/>
    <col min="7" max="8" width="18.00390625" style="177" bestFit="1" customWidth="1"/>
    <col min="9" max="9" width="11.28125" style="29" bestFit="1" customWidth="1"/>
    <col min="10" max="10" width="10.7109375" style="29" bestFit="1" customWidth="1"/>
    <col min="11" max="16384" width="9.140625" style="29" customWidth="1"/>
  </cols>
  <sheetData>
    <row r="1" spans="1:3" ht="12.75">
      <c r="A1" s="1" t="s">
        <v>139</v>
      </c>
      <c r="B1" s="5"/>
      <c r="C1" s="22"/>
    </row>
    <row r="2" spans="1:3" ht="12.75">
      <c r="A2" s="1"/>
      <c r="B2" s="5"/>
      <c r="C2" s="22"/>
    </row>
    <row r="3" spans="1:8" s="4" customFormat="1" ht="20.25" customHeight="1" thickBot="1">
      <c r="A3" s="3" t="s">
        <v>221</v>
      </c>
      <c r="B3" s="3"/>
      <c r="C3" s="148"/>
      <c r="D3" s="149"/>
      <c r="E3" s="149"/>
      <c r="F3" s="150"/>
      <c r="G3" s="151"/>
      <c r="H3" s="151"/>
    </row>
    <row r="4" spans="3:8" s="5" customFormat="1" ht="26.25" thickBot="1">
      <c r="C4" s="212" t="s">
        <v>171</v>
      </c>
      <c r="D4" s="153" t="s">
        <v>14</v>
      </c>
      <c r="E4" s="154" t="s">
        <v>15</v>
      </c>
      <c r="F4" s="155" t="s">
        <v>16</v>
      </c>
      <c r="G4" s="156" t="s">
        <v>17</v>
      </c>
      <c r="H4" s="156" t="s">
        <v>18</v>
      </c>
    </row>
    <row r="5" spans="3:8" s="5" customFormat="1" ht="13.5" thickBot="1">
      <c r="C5" s="157"/>
      <c r="D5" s="158"/>
      <c r="E5" s="158"/>
      <c r="F5" s="159"/>
      <c r="G5" s="159"/>
      <c r="H5" s="159"/>
    </row>
    <row r="6" spans="1:8" s="5" customFormat="1" ht="16.5" thickBot="1">
      <c r="A6" s="6" t="s">
        <v>5</v>
      </c>
      <c r="B6" s="202"/>
      <c r="C6" s="160"/>
      <c r="D6" s="43"/>
      <c r="E6" s="43"/>
      <c r="F6" s="161"/>
      <c r="G6" s="162"/>
      <c r="H6" s="162"/>
    </row>
    <row r="7" spans="1:8" s="5" customFormat="1" ht="16.5" thickBot="1">
      <c r="A7" s="8"/>
      <c r="B7" s="203"/>
      <c r="C7" s="163"/>
      <c r="D7" s="162"/>
      <c r="E7" s="162"/>
      <c r="F7" s="162"/>
      <c r="G7" s="162"/>
      <c r="H7" s="162"/>
    </row>
    <row r="8" spans="1:8" s="182" customFormat="1" ht="13.5" thickBot="1">
      <c r="A8" s="178" t="s">
        <v>0</v>
      </c>
      <c r="B8" s="204" t="s">
        <v>168</v>
      </c>
      <c r="C8" s="179"/>
      <c r="D8" s="180"/>
      <c r="E8" s="180"/>
      <c r="F8" s="176"/>
      <c r="G8" s="181"/>
      <c r="H8" s="181"/>
    </row>
    <row r="9" spans="1:8" s="187" customFormat="1" ht="8.25" customHeight="1">
      <c r="A9" s="183"/>
      <c r="B9" s="205"/>
      <c r="C9" s="179"/>
      <c r="D9" s="184"/>
      <c r="E9" s="184"/>
      <c r="F9" s="185"/>
      <c r="G9" s="186"/>
      <c r="H9" s="186"/>
    </row>
    <row r="10" spans="1:8" ht="12.75">
      <c r="A10" s="29" t="s">
        <v>193</v>
      </c>
      <c r="B10" s="182">
        <v>3</v>
      </c>
      <c r="C10" s="30">
        <v>147643.29</v>
      </c>
      <c r="D10" s="180">
        <f>C10/4</f>
        <v>36910.8225</v>
      </c>
      <c r="E10" s="180">
        <v>36910.8225</v>
      </c>
      <c r="F10" s="180">
        <v>36910.8225</v>
      </c>
      <c r="G10" s="180">
        <v>36910.8225</v>
      </c>
      <c r="H10" s="177">
        <f>SUM(D10:G10)</f>
        <v>147643.29</v>
      </c>
    </row>
    <row r="11" spans="1:8" ht="12.75">
      <c r="A11" s="29" t="s">
        <v>72</v>
      </c>
      <c r="B11" s="182">
        <v>1</v>
      </c>
      <c r="C11" s="188">
        <v>122003.5</v>
      </c>
      <c r="D11" s="180">
        <f>C11/4</f>
        <v>30500.875</v>
      </c>
      <c r="E11" s="180">
        <v>30500.875</v>
      </c>
      <c r="F11" s="180">
        <v>30500.875</v>
      </c>
      <c r="G11" s="180">
        <v>30500.875</v>
      </c>
      <c r="H11" s="177">
        <f>SUM(D11:G11)</f>
        <v>122003.5</v>
      </c>
    </row>
    <row r="12" spans="1:8" ht="12.75">
      <c r="A12" s="29" t="s">
        <v>194</v>
      </c>
      <c r="B12" s="182">
        <v>8</v>
      </c>
      <c r="C12" s="188">
        <v>651214.19</v>
      </c>
      <c r="D12" s="180">
        <f>C12/4</f>
        <v>162803.5475</v>
      </c>
      <c r="E12" s="180">
        <v>162803.5475</v>
      </c>
      <c r="F12" s="180">
        <v>162803.5475</v>
      </c>
      <c r="G12" s="180">
        <v>162803.5475</v>
      </c>
      <c r="H12" s="177">
        <f>SUM(D12:G12)</f>
        <v>651214.19</v>
      </c>
    </row>
    <row r="13" spans="4:6" ht="12.75" customHeight="1">
      <c r="D13" s="59"/>
      <c r="E13" s="60"/>
      <c r="F13" s="180"/>
    </row>
    <row r="14" spans="1:8" s="1" customFormat="1" ht="12.75">
      <c r="A14" s="15" t="s">
        <v>19</v>
      </c>
      <c r="B14" s="5">
        <f>SUM(B10:B13)</f>
        <v>12</v>
      </c>
      <c r="C14" s="167">
        <f>SUM(C10:C12)</f>
        <v>920860.98</v>
      </c>
      <c r="D14" s="40">
        <f>SUM(D10:D12)</f>
        <v>230215.245</v>
      </c>
      <c r="E14" s="40">
        <f>SUM(E10:E12)</f>
        <v>230215.245</v>
      </c>
      <c r="F14" s="40">
        <f>SUM(F10:F12)</f>
        <v>230215.245</v>
      </c>
      <c r="G14" s="40">
        <f>SUM(G10:G12)</f>
        <v>230215.245</v>
      </c>
      <c r="H14" s="40">
        <f>SUM(D14:G14)</f>
        <v>920860.98</v>
      </c>
    </row>
    <row r="15" spans="1:6" ht="12.75">
      <c r="A15" s="190" t="s">
        <v>1</v>
      </c>
      <c r="B15" s="204"/>
      <c r="C15" s="179"/>
      <c r="D15" s="180"/>
      <c r="E15" s="189"/>
      <c r="F15" s="180"/>
    </row>
    <row r="16" spans="3:6" ht="12.75">
      <c r="C16" s="188"/>
      <c r="D16" s="180"/>
      <c r="E16" s="189"/>
      <c r="F16" s="180"/>
    </row>
    <row r="17" spans="3:8" ht="12.75" hidden="1">
      <c r="C17" s="168"/>
      <c r="D17" s="180">
        <f>C17/4</f>
        <v>0</v>
      </c>
      <c r="E17" s="180">
        <v>48728.6175</v>
      </c>
      <c r="F17" s="180">
        <v>48728.6175</v>
      </c>
      <c r="G17" s="180">
        <v>48728.6175</v>
      </c>
      <c r="H17" s="177">
        <f>SUM(D17:G17)</f>
        <v>146185.8525</v>
      </c>
    </row>
    <row r="18" spans="3:6" ht="12.75" hidden="1">
      <c r="C18" s="188"/>
      <c r="D18" s="180"/>
      <c r="E18" s="189"/>
      <c r="F18" s="180"/>
    </row>
    <row r="19" spans="1:8" s="1" customFormat="1" ht="12.75">
      <c r="A19" s="15" t="s">
        <v>19</v>
      </c>
      <c r="B19" s="5"/>
      <c r="C19" s="167">
        <f>SUM(C17:C18)</f>
        <v>0</v>
      </c>
      <c r="D19" s="40">
        <f>SUM(D16:D18)</f>
        <v>0</v>
      </c>
      <c r="E19" s="40">
        <v>0</v>
      </c>
      <c r="F19" s="40">
        <v>0</v>
      </c>
      <c r="G19" s="40">
        <v>0</v>
      </c>
      <c r="H19" s="40">
        <v>0</v>
      </c>
    </row>
    <row r="20" spans="1:6" ht="12.75">
      <c r="A20" s="190" t="s">
        <v>2</v>
      </c>
      <c r="B20" s="204"/>
      <c r="C20" s="179"/>
      <c r="D20" s="180"/>
      <c r="E20" s="189"/>
      <c r="F20" s="180"/>
    </row>
    <row r="21" spans="3:6" ht="12.75">
      <c r="C21" s="188"/>
      <c r="D21" s="180"/>
      <c r="E21" s="189"/>
      <c r="F21" s="180"/>
    </row>
    <row r="22" spans="1:5" ht="12.75" hidden="1">
      <c r="A22" s="15"/>
      <c r="B22" s="5"/>
      <c r="C22" s="167"/>
      <c r="D22" s="43"/>
      <c r="E22" s="189"/>
    </row>
    <row r="23" spans="1:8" ht="13.5" thickBot="1">
      <c r="A23" s="15" t="s">
        <v>19</v>
      </c>
      <c r="B23" s="5"/>
      <c r="C23" s="167">
        <v>0</v>
      </c>
      <c r="D23" s="40">
        <f>SUM(D22:D22)</f>
        <v>0</v>
      </c>
      <c r="E23" s="40">
        <f>SUM(E22:E22)</f>
        <v>0</v>
      </c>
      <c r="F23" s="40">
        <f>SUM(F22:F22)</f>
        <v>0</v>
      </c>
      <c r="G23" s="40">
        <f>SUM(G22:G22)</f>
        <v>0</v>
      </c>
      <c r="H23" s="40">
        <f>SUM(H22:H22)</f>
        <v>0</v>
      </c>
    </row>
    <row r="24" spans="1:8" s="1" customFormat="1" ht="13.5" thickBot="1">
      <c r="A24" s="31" t="s">
        <v>175</v>
      </c>
      <c r="B24" s="204"/>
      <c r="C24" s="191"/>
      <c r="D24" s="176"/>
      <c r="E24" s="180"/>
      <c r="F24" s="62"/>
      <c r="G24" s="40"/>
      <c r="H24" s="40"/>
    </row>
    <row r="25" spans="1:8" s="1" customFormat="1" ht="6.75" customHeight="1">
      <c r="A25" s="29"/>
      <c r="B25" s="182"/>
      <c r="C25" s="188"/>
      <c r="D25" s="40"/>
      <c r="E25" s="59"/>
      <c r="F25" s="62"/>
      <c r="G25" s="40"/>
      <c r="H25" s="177"/>
    </row>
    <row r="26" spans="1:8" ht="12.75">
      <c r="A26" s="29" t="s">
        <v>193</v>
      </c>
      <c r="C26" s="188">
        <f>C10*23.6%</f>
        <v>34843.81644</v>
      </c>
      <c r="D26" s="180">
        <f>C26/4</f>
        <v>8710.95411</v>
      </c>
      <c r="E26" s="180">
        <v>8710.95411</v>
      </c>
      <c r="F26" s="180">
        <v>8710.95411</v>
      </c>
      <c r="G26" s="180">
        <v>8710.95411</v>
      </c>
      <c r="H26" s="177">
        <f>SUM(D26:G26)</f>
        <v>34843.81644</v>
      </c>
    </row>
    <row r="27" spans="1:8" ht="12.75">
      <c r="A27" s="29" t="s">
        <v>72</v>
      </c>
      <c r="C27" s="188">
        <f>C11*23.6%</f>
        <v>28792.826</v>
      </c>
      <c r="D27" s="180">
        <f>C27/4</f>
        <v>7198.2065</v>
      </c>
      <c r="E27" s="180">
        <v>7198.2065</v>
      </c>
      <c r="F27" s="180">
        <v>7198.2065</v>
      </c>
      <c r="G27" s="180">
        <v>7198.2065</v>
      </c>
      <c r="H27" s="177">
        <f>SUM(D27:G27)</f>
        <v>28792.826</v>
      </c>
    </row>
    <row r="28" spans="1:8" ht="12.75">
      <c r="A28" s="29" t="s">
        <v>194</v>
      </c>
      <c r="C28" s="188">
        <f>C12*23.6%</f>
        <v>153686.54884</v>
      </c>
      <c r="D28" s="180">
        <f>C28/4</f>
        <v>38421.63721</v>
      </c>
      <c r="E28" s="180">
        <v>38421.63721</v>
      </c>
      <c r="F28" s="180">
        <v>38421.63721</v>
      </c>
      <c r="G28" s="180">
        <v>38421.63721</v>
      </c>
      <c r="H28" s="177">
        <f>SUM(D28:G28)</f>
        <v>153686.54884</v>
      </c>
    </row>
    <row r="29" spans="3:7" ht="12.75">
      <c r="C29" s="188"/>
      <c r="D29" s="180"/>
      <c r="E29" s="180"/>
      <c r="F29" s="180"/>
      <c r="G29" s="180"/>
    </row>
    <row r="30" spans="3:6" ht="12.75">
      <c r="C30" s="168"/>
      <c r="D30" s="59"/>
      <c r="E30" s="189"/>
      <c r="F30" s="180"/>
    </row>
    <row r="31" spans="1:9" s="1" customFormat="1" ht="12.75">
      <c r="A31" s="15" t="s">
        <v>19</v>
      </c>
      <c r="B31" s="5"/>
      <c r="C31" s="167">
        <f>SUM(C26:C30)</f>
        <v>217323.19128</v>
      </c>
      <c r="D31" s="115">
        <f>SUM(D26:D28)</f>
        <v>54330.79782</v>
      </c>
      <c r="E31" s="40">
        <f>SUM(E26:E30)</f>
        <v>54330.79782</v>
      </c>
      <c r="F31" s="40">
        <f>SUM(F26:F30)</f>
        <v>54330.79782</v>
      </c>
      <c r="G31" s="40">
        <f>SUM(G26:G30)</f>
        <v>54330.79782</v>
      </c>
      <c r="H31" s="40">
        <f>SUM(D31:G31)</f>
        <v>217323.19128</v>
      </c>
      <c r="I31" s="22"/>
    </row>
    <row r="32" spans="1:8" s="1" customFormat="1" ht="12.75">
      <c r="A32" s="190" t="s">
        <v>3</v>
      </c>
      <c r="B32" s="204"/>
      <c r="C32" s="179"/>
      <c r="D32" s="192"/>
      <c r="E32" s="180"/>
      <c r="F32" s="62"/>
      <c r="G32" s="40"/>
      <c r="H32" s="40"/>
    </row>
    <row r="33" spans="3:5" ht="12.75">
      <c r="C33" s="188"/>
      <c r="D33" s="177"/>
      <c r="E33" s="177"/>
    </row>
    <row r="34" spans="1:8" ht="12.75">
      <c r="A34" s="15" t="s">
        <v>19</v>
      </c>
      <c r="B34" s="5"/>
      <c r="C34" s="167">
        <v>0</v>
      </c>
      <c r="D34" s="40">
        <f>SUM(D32:D33)</f>
        <v>0</v>
      </c>
      <c r="E34" s="40">
        <f>SUM(E32:E33)</f>
        <v>0</v>
      </c>
      <c r="F34" s="40">
        <f>SUM(F32:F33)</f>
        <v>0</v>
      </c>
      <c r="G34" s="40">
        <f>SUM(G32:G33)</f>
        <v>0</v>
      </c>
      <c r="H34" s="40">
        <f>SUM(D34:G34)</f>
        <v>0</v>
      </c>
    </row>
    <row r="35" spans="1:6" ht="13.5" thickBot="1">
      <c r="A35" s="15"/>
      <c r="B35" s="5"/>
      <c r="C35" s="167"/>
      <c r="D35" s="177"/>
      <c r="E35" s="177"/>
      <c r="F35" s="177"/>
    </row>
    <row r="36" spans="1:9" ht="16.5" thickBot="1">
      <c r="A36" s="6" t="s">
        <v>20</v>
      </c>
      <c r="B36" s="202">
        <f>B14</f>
        <v>12</v>
      </c>
      <c r="C36" s="170">
        <f>C31+C19+C14</f>
        <v>1138184.17128</v>
      </c>
      <c r="D36" s="43">
        <f>D34+D31+D23+D19+D14</f>
        <v>284546.04282</v>
      </c>
      <c r="E36" s="43">
        <f>E34+E31+E23+E19+E14</f>
        <v>284546.04282</v>
      </c>
      <c r="F36" s="43">
        <f>F34+F31+F23+F19+F14</f>
        <v>284546.04282</v>
      </c>
      <c r="G36" s="43">
        <f>G34+G31+G23+G19+G14</f>
        <v>284546.04282</v>
      </c>
      <c r="H36" s="43">
        <f>H34+H31+H23+H19+H14</f>
        <v>1138184.17128</v>
      </c>
      <c r="I36" s="30"/>
    </row>
    <row r="37" spans="1:6" ht="13.5" thickBot="1">
      <c r="A37" s="15"/>
      <c r="B37" s="5"/>
      <c r="C37" s="167"/>
      <c r="D37" s="177"/>
      <c r="E37" s="177"/>
      <c r="F37" s="177"/>
    </row>
    <row r="38" spans="1:6" ht="16.5" thickBot="1">
      <c r="A38" s="6" t="s">
        <v>4</v>
      </c>
      <c r="B38" s="202"/>
      <c r="C38" s="160"/>
      <c r="D38" s="177"/>
      <c r="E38" s="177"/>
      <c r="F38" s="177"/>
    </row>
    <row r="39" spans="1:5" ht="16.5" thickBot="1">
      <c r="A39" s="23"/>
      <c r="B39" s="203"/>
      <c r="C39" s="160"/>
      <c r="D39" s="192"/>
      <c r="E39" s="180"/>
    </row>
    <row r="40" spans="1:5" ht="13.5" thickBot="1">
      <c r="A40" s="31" t="s">
        <v>6</v>
      </c>
      <c r="B40" s="204"/>
      <c r="C40" s="191"/>
      <c r="D40" s="180"/>
      <c r="E40" s="180"/>
    </row>
    <row r="41" spans="1:8" ht="12.75">
      <c r="A41" s="29" t="s">
        <v>208</v>
      </c>
      <c r="C41" s="188">
        <v>37916</v>
      </c>
      <c r="D41" s="180">
        <f>C41/4</f>
        <v>9479</v>
      </c>
      <c r="E41" s="180">
        <v>9479</v>
      </c>
      <c r="F41" s="180">
        <v>9479</v>
      </c>
      <c r="G41" s="180">
        <v>9479</v>
      </c>
      <c r="H41" s="177">
        <f>SUM(D41:G41)</f>
        <v>37916</v>
      </c>
    </row>
    <row r="42" spans="4:8" ht="12.75" hidden="1">
      <c r="D42" s="180"/>
      <c r="E42" s="180"/>
      <c r="H42" s="177">
        <f>SUM(D42:G42)</f>
        <v>0</v>
      </c>
    </row>
    <row r="43" spans="4:8" ht="12.75" hidden="1">
      <c r="D43" s="180"/>
      <c r="E43" s="180"/>
      <c r="H43" s="177">
        <f>SUM(D43:G43)</f>
        <v>0</v>
      </c>
    </row>
    <row r="44" spans="4:8" ht="12.75" hidden="1">
      <c r="D44" s="180"/>
      <c r="E44" s="180"/>
      <c r="H44" s="177">
        <f>SUM(D44:G44)</f>
        <v>0</v>
      </c>
    </row>
    <row r="45" spans="1:8" ht="12.75" hidden="1">
      <c r="A45" s="15"/>
      <c r="B45" s="5"/>
      <c r="C45" s="21"/>
      <c r="D45" s="192"/>
      <c r="E45" s="180"/>
      <c r="H45" s="177">
        <f>SUM(D45:G45)</f>
        <v>0</v>
      </c>
    </row>
    <row r="46" spans="1:5" ht="12.75">
      <c r="A46" s="15"/>
      <c r="B46" s="5"/>
      <c r="C46" s="21"/>
      <c r="D46" s="65"/>
      <c r="E46" s="180"/>
    </row>
    <row r="47" spans="1:9" ht="13.5" thickBot="1">
      <c r="A47" s="15" t="s">
        <v>19</v>
      </c>
      <c r="B47" s="5"/>
      <c r="C47" s="21">
        <f>SUM(C41:C46)</f>
        <v>37916</v>
      </c>
      <c r="D47" s="62">
        <f>SUM(D41:D46)</f>
        <v>9479</v>
      </c>
      <c r="E47" s="62">
        <f>SUM(E41:E46)</f>
        <v>9479</v>
      </c>
      <c r="F47" s="62">
        <f>SUM(F41:F46)</f>
        <v>9479</v>
      </c>
      <c r="G47" s="62">
        <f>SUM(G41:G46)</f>
        <v>9479</v>
      </c>
      <c r="H47" s="40">
        <f>SUM(H41)</f>
        <v>37916</v>
      </c>
      <c r="I47" s="30"/>
    </row>
    <row r="48" spans="1:8" ht="13.5" thickBot="1">
      <c r="A48" s="31" t="s">
        <v>8</v>
      </c>
      <c r="B48" s="204"/>
      <c r="C48" s="191"/>
      <c r="D48" s="62"/>
      <c r="E48" s="62"/>
      <c r="F48" s="62"/>
      <c r="G48" s="40"/>
      <c r="H48" s="40"/>
    </row>
    <row r="49" spans="1:8" ht="12.75">
      <c r="A49" s="32" t="s">
        <v>35</v>
      </c>
      <c r="B49" s="205"/>
      <c r="C49" s="191"/>
      <c r="D49" s="62"/>
      <c r="E49" s="62"/>
      <c r="F49" s="62"/>
      <c r="G49" s="40"/>
      <c r="H49" s="40"/>
    </row>
    <row r="50" spans="1:8" ht="12.75" hidden="1">
      <c r="A50" s="15"/>
      <c r="B50" s="5"/>
      <c r="C50" s="21"/>
      <c r="D50" s="62"/>
      <c r="E50" s="62"/>
      <c r="F50" s="62"/>
      <c r="G50" s="40"/>
      <c r="H50" s="40">
        <f>SUM(D50:G50)</f>
        <v>0</v>
      </c>
    </row>
    <row r="51" spans="1:8" ht="12.75" hidden="1">
      <c r="A51" s="15"/>
      <c r="B51" s="5"/>
      <c r="C51" s="21"/>
      <c r="D51" s="62"/>
      <c r="E51" s="62"/>
      <c r="F51" s="62"/>
      <c r="G51" s="40"/>
      <c r="H51" s="40">
        <f>SUM(D51:G51)</f>
        <v>0</v>
      </c>
    </row>
    <row r="52" spans="1:9" ht="13.5" thickBot="1">
      <c r="A52" s="15" t="s">
        <v>19</v>
      </c>
      <c r="B52" s="5"/>
      <c r="C52" s="21">
        <v>0</v>
      </c>
      <c r="D52" s="40">
        <f>SUM(D49:D51)</f>
        <v>0</v>
      </c>
      <c r="E52" s="40">
        <f>SUM(E49:E51)</f>
        <v>0</v>
      </c>
      <c r="F52" s="40">
        <f>SUM(F49:F51)</f>
        <v>0</v>
      </c>
      <c r="G52" s="40">
        <f>SUM(G49:G51)</f>
        <v>0</v>
      </c>
      <c r="H52" s="40">
        <f>SUM(H49:H51)</f>
        <v>0</v>
      </c>
      <c r="I52" s="30"/>
    </row>
    <row r="53" spans="1:8" ht="13.5" thickBot="1">
      <c r="A53" s="31" t="s">
        <v>7</v>
      </c>
      <c r="B53" s="204"/>
      <c r="C53" s="191"/>
      <c r="D53" s="62"/>
      <c r="E53" s="62"/>
      <c r="F53" s="62"/>
      <c r="G53" s="40"/>
      <c r="H53" s="40"/>
    </row>
    <row r="54" spans="1:8" ht="12.75">
      <c r="A54" s="32" t="s">
        <v>36</v>
      </c>
      <c r="B54" s="205"/>
      <c r="C54" s="191"/>
      <c r="D54" s="62"/>
      <c r="E54" s="62"/>
      <c r="F54" s="62"/>
      <c r="G54" s="40"/>
      <c r="H54" s="40"/>
    </row>
    <row r="55" spans="1:8" ht="12.75" hidden="1">
      <c r="A55" s="15"/>
      <c r="B55" s="5"/>
      <c r="C55" s="21"/>
      <c r="D55" s="62"/>
      <c r="E55" s="62"/>
      <c r="F55" s="62"/>
      <c r="G55" s="40"/>
      <c r="H55" s="40">
        <f aca="true" t="shared" si="0" ref="H55:H65">SUM(D55:G55)</f>
        <v>0</v>
      </c>
    </row>
    <row r="56" spans="1:8" ht="12.75" hidden="1">
      <c r="A56" s="15"/>
      <c r="B56" s="5"/>
      <c r="C56" s="21"/>
      <c r="D56" s="62"/>
      <c r="E56" s="62"/>
      <c r="F56" s="62"/>
      <c r="G56" s="40"/>
      <c r="H56" s="40">
        <f t="shared" si="0"/>
        <v>0</v>
      </c>
    </row>
    <row r="57" spans="1:8" ht="12.75" hidden="1">
      <c r="A57" s="15"/>
      <c r="B57" s="5"/>
      <c r="C57" s="21"/>
      <c r="D57" s="62"/>
      <c r="E57" s="62"/>
      <c r="F57" s="62"/>
      <c r="G57" s="40"/>
      <c r="H57" s="40">
        <f t="shared" si="0"/>
        <v>0</v>
      </c>
    </row>
    <row r="58" spans="1:8" ht="12.75" hidden="1">
      <c r="A58" s="15"/>
      <c r="B58" s="5"/>
      <c r="C58" s="21"/>
      <c r="D58" s="62"/>
      <c r="E58" s="62"/>
      <c r="F58" s="62"/>
      <c r="G58" s="40"/>
      <c r="H58" s="40">
        <f t="shared" si="0"/>
        <v>0</v>
      </c>
    </row>
    <row r="59" spans="1:8" ht="12.75" hidden="1">
      <c r="A59" s="15"/>
      <c r="B59" s="5"/>
      <c r="C59" s="21"/>
      <c r="D59" s="62"/>
      <c r="E59" s="62"/>
      <c r="F59" s="62"/>
      <c r="G59" s="40"/>
      <c r="H59" s="40">
        <f t="shared" si="0"/>
        <v>0</v>
      </c>
    </row>
    <row r="60" spans="1:8" ht="12.75" hidden="1">
      <c r="A60" s="15"/>
      <c r="B60" s="5"/>
      <c r="C60" s="21"/>
      <c r="D60" s="62"/>
      <c r="E60" s="62"/>
      <c r="F60" s="62"/>
      <c r="G60" s="40"/>
      <c r="H60" s="40">
        <f t="shared" si="0"/>
        <v>0</v>
      </c>
    </row>
    <row r="61" spans="1:8" ht="12.75" hidden="1">
      <c r="A61" s="15"/>
      <c r="B61" s="5"/>
      <c r="C61" s="21"/>
      <c r="D61" s="62"/>
      <c r="E61" s="62"/>
      <c r="F61" s="62"/>
      <c r="G61" s="40"/>
      <c r="H61" s="40">
        <f t="shared" si="0"/>
        <v>0</v>
      </c>
    </row>
    <row r="62" spans="1:8" ht="12.75" hidden="1">
      <c r="A62" s="15"/>
      <c r="B62" s="5"/>
      <c r="C62" s="21"/>
      <c r="D62" s="62"/>
      <c r="E62" s="62"/>
      <c r="F62" s="62"/>
      <c r="G62" s="40"/>
      <c r="H62" s="40">
        <f t="shared" si="0"/>
        <v>0</v>
      </c>
    </row>
    <row r="63" spans="1:8" ht="12.75" hidden="1">
      <c r="A63" s="15"/>
      <c r="B63" s="5"/>
      <c r="C63" s="21"/>
      <c r="D63" s="62"/>
      <c r="E63" s="62"/>
      <c r="F63" s="62"/>
      <c r="G63" s="40"/>
      <c r="H63" s="40">
        <f t="shared" si="0"/>
        <v>0</v>
      </c>
    </row>
    <row r="64" spans="1:8" ht="12.75" hidden="1">
      <c r="A64" s="15"/>
      <c r="B64" s="5"/>
      <c r="C64" s="21"/>
      <c r="D64" s="62"/>
      <c r="E64" s="62"/>
      <c r="F64" s="62"/>
      <c r="G64" s="40"/>
      <c r="H64" s="40">
        <f t="shared" si="0"/>
        <v>0</v>
      </c>
    </row>
    <row r="65" spans="1:8" ht="12.75" hidden="1">
      <c r="A65" s="15"/>
      <c r="B65" s="5"/>
      <c r="C65" s="21"/>
      <c r="D65" s="62"/>
      <c r="E65" s="62"/>
      <c r="F65" s="62"/>
      <c r="G65" s="40"/>
      <c r="H65" s="40">
        <f t="shared" si="0"/>
        <v>0</v>
      </c>
    </row>
    <row r="66" spans="1:8" ht="13.5" thickBot="1">
      <c r="A66" s="15" t="s">
        <v>19</v>
      </c>
      <c r="B66" s="5"/>
      <c r="C66" s="21">
        <v>0</v>
      </c>
      <c r="D66" s="40">
        <f>SUM(D54:D65)</f>
        <v>0</v>
      </c>
      <c r="E66" s="40">
        <f>SUM(E54:E65)</f>
        <v>0</v>
      </c>
      <c r="F66" s="40">
        <f>SUM(F54:F65)</f>
        <v>0</v>
      </c>
      <c r="G66" s="40">
        <f>SUM(G54:G65)</f>
        <v>0</v>
      </c>
      <c r="H66" s="40">
        <f>SUM(H54:H65)</f>
        <v>0</v>
      </c>
    </row>
    <row r="67" spans="1:8" ht="13.5" thickBot="1">
      <c r="A67" s="31" t="s">
        <v>9</v>
      </c>
      <c r="B67" s="204"/>
      <c r="C67" s="191"/>
      <c r="D67" s="62"/>
      <c r="E67" s="62"/>
      <c r="F67" s="62"/>
      <c r="G67" s="40"/>
      <c r="H67" s="40"/>
    </row>
    <row r="68" spans="1:8" ht="12.75">
      <c r="A68" s="29" t="s">
        <v>105</v>
      </c>
      <c r="C68" s="188">
        <v>47000</v>
      </c>
      <c r="D68" s="180">
        <f>C68/4</f>
        <v>11750</v>
      </c>
      <c r="E68" s="180">
        <v>11750</v>
      </c>
      <c r="F68" s="180">
        <v>11750</v>
      </c>
      <c r="G68" s="180">
        <v>11750</v>
      </c>
      <c r="H68" s="177">
        <f>SUM(D68:G68)</f>
        <v>47000</v>
      </c>
    </row>
    <row r="69" spans="1:8" ht="12.75">
      <c r="A69" s="29" t="s">
        <v>209</v>
      </c>
      <c r="C69" s="188">
        <v>1000</v>
      </c>
      <c r="D69" s="180">
        <f>C69/4</f>
        <v>250</v>
      </c>
      <c r="E69" s="180">
        <v>250</v>
      </c>
      <c r="F69" s="180">
        <v>250</v>
      </c>
      <c r="G69" s="180">
        <v>250</v>
      </c>
      <c r="H69" s="177">
        <f>SUM(D69:G69)</f>
        <v>1000</v>
      </c>
    </row>
    <row r="70" spans="1:8" ht="12.75">
      <c r="A70" s="29" t="s">
        <v>210</v>
      </c>
      <c r="C70" s="188">
        <v>10000</v>
      </c>
      <c r="D70" s="180">
        <f>C70/4</f>
        <v>2500</v>
      </c>
      <c r="E70" s="180">
        <v>2500</v>
      </c>
      <c r="F70" s="180">
        <v>2500</v>
      </c>
      <c r="G70" s="180">
        <v>2500</v>
      </c>
      <c r="H70" s="177">
        <f>SUM(D70:G70)</f>
        <v>10000</v>
      </c>
    </row>
    <row r="71" spans="1:8" ht="12.75">
      <c r="A71" s="32"/>
      <c r="B71" s="205"/>
      <c r="C71" s="191"/>
      <c r="D71" s="67"/>
      <c r="E71" s="62"/>
      <c r="F71" s="62"/>
      <c r="G71" s="40"/>
      <c r="H71" s="40"/>
    </row>
    <row r="72" spans="1:8" ht="12.75" hidden="1">
      <c r="A72" s="32"/>
      <c r="B72" s="205"/>
      <c r="C72" s="191"/>
      <c r="D72" s="67"/>
      <c r="E72" s="62"/>
      <c r="F72" s="62"/>
      <c r="G72" s="40"/>
      <c r="H72" s="40">
        <v>0</v>
      </c>
    </row>
    <row r="73" spans="1:8" ht="12.75" hidden="1">
      <c r="A73" s="32"/>
      <c r="B73" s="205"/>
      <c r="C73" s="191"/>
      <c r="D73" s="67"/>
      <c r="E73" s="62"/>
      <c r="F73" s="62"/>
      <c r="G73" s="40"/>
      <c r="H73" s="40">
        <v>0</v>
      </c>
    </row>
    <row r="74" spans="1:8" ht="12.75" hidden="1">
      <c r="A74" s="32"/>
      <c r="B74" s="205"/>
      <c r="C74" s="191"/>
      <c r="D74" s="67"/>
      <c r="E74" s="62"/>
      <c r="F74" s="62"/>
      <c r="G74" s="40"/>
      <c r="H74" s="40">
        <v>0</v>
      </c>
    </row>
    <row r="75" spans="1:8" ht="12.75" hidden="1">
      <c r="A75" s="32"/>
      <c r="B75" s="205"/>
      <c r="C75" s="191"/>
      <c r="D75" s="67"/>
      <c r="E75" s="62"/>
      <c r="F75" s="62"/>
      <c r="G75" s="40"/>
      <c r="H75" s="40">
        <v>0</v>
      </c>
    </row>
    <row r="76" spans="1:8" ht="12.75" hidden="1">
      <c r="A76" s="32"/>
      <c r="B76" s="205"/>
      <c r="C76" s="191"/>
      <c r="D76" s="67"/>
      <c r="E76" s="62"/>
      <c r="F76" s="62"/>
      <c r="G76" s="40"/>
      <c r="H76" s="40"/>
    </row>
    <row r="77" spans="1:8" ht="12.75" hidden="1">
      <c r="A77" s="32"/>
      <c r="B77" s="205"/>
      <c r="C77" s="191"/>
      <c r="D77" s="67">
        <v>3750</v>
      </c>
      <c r="E77" s="62">
        <v>3750</v>
      </c>
      <c r="F77" s="62">
        <v>3750</v>
      </c>
      <c r="G77" s="40">
        <v>3750</v>
      </c>
      <c r="H77" s="40">
        <v>15000</v>
      </c>
    </row>
    <row r="78" spans="1:8" ht="12.75" hidden="1">
      <c r="A78" s="15"/>
      <c r="B78" s="5"/>
      <c r="C78" s="21"/>
      <c r="D78" s="67"/>
      <c r="E78" s="62"/>
      <c r="F78" s="62"/>
      <c r="G78" s="40"/>
      <c r="H78" s="40">
        <f>SUM(D78:G78)</f>
        <v>0</v>
      </c>
    </row>
    <row r="79" spans="4:8" ht="12.75" hidden="1">
      <c r="D79" s="62"/>
      <c r="E79" s="62"/>
      <c r="F79" s="62"/>
      <c r="G79" s="40"/>
      <c r="H79" s="40">
        <f>SUM(D79:G79)</f>
        <v>0</v>
      </c>
    </row>
    <row r="80" spans="1:9" ht="13.5" thickBot="1">
      <c r="A80" s="15" t="s">
        <v>19</v>
      </c>
      <c r="B80" s="5"/>
      <c r="C80" s="21">
        <f>SUM(C68:C79)</f>
        <v>58000</v>
      </c>
      <c r="D80" s="40">
        <f>SUM(D68:D70)</f>
        <v>14500</v>
      </c>
      <c r="E80" s="40">
        <f>SUM(E68:E70)</f>
        <v>14500</v>
      </c>
      <c r="F80" s="40">
        <f>SUM(F68:F70)</f>
        <v>14500</v>
      </c>
      <c r="G80" s="40">
        <f>SUM(G68:G70)</f>
        <v>14500</v>
      </c>
      <c r="H80" s="40">
        <f>SUM(H68:H70)</f>
        <v>58000</v>
      </c>
      <c r="I80" s="30"/>
    </row>
    <row r="81" spans="1:8" ht="13.5" thickBot="1">
      <c r="A81" s="31" t="s">
        <v>10</v>
      </c>
      <c r="B81" s="204"/>
      <c r="C81" s="191"/>
      <c r="D81" s="62"/>
      <c r="E81" s="62"/>
      <c r="F81" s="62"/>
      <c r="G81" s="40"/>
      <c r="H81" s="40"/>
    </row>
    <row r="82" spans="1:8" ht="12.75">
      <c r="A82" s="29" t="s">
        <v>218</v>
      </c>
      <c r="C82" s="188">
        <v>114801.77</v>
      </c>
      <c r="D82" s="180">
        <f>C82/4</f>
        <v>28700.4425</v>
      </c>
      <c r="E82" s="180">
        <v>28700.4425</v>
      </c>
      <c r="F82" s="180">
        <v>28700.4425</v>
      </c>
      <c r="G82" s="180">
        <v>28700.4425</v>
      </c>
      <c r="H82" s="177">
        <f>SUM(D82:G82)</f>
        <v>114801.77</v>
      </c>
    </row>
    <row r="83" spans="3:8" ht="12.75" hidden="1">
      <c r="C83" s="188"/>
      <c r="D83" s="180"/>
      <c r="E83" s="180"/>
      <c r="F83" s="180"/>
      <c r="G83" s="180"/>
      <c r="H83" s="177">
        <f aca="true" t="shared" si="1" ref="H83:H113">SUM(D83:G83)</f>
        <v>0</v>
      </c>
    </row>
    <row r="84" spans="1:8" ht="12.75" hidden="1">
      <c r="A84" s="32"/>
      <c r="B84" s="205"/>
      <c r="C84" s="191"/>
      <c r="D84" s="67"/>
      <c r="E84" s="133"/>
      <c r="F84" s="62"/>
      <c r="G84" s="40"/>
      <c r="H84" s="40">
        <f t="shared" si="1"/>
        <v>0</v>
      </c>
    </row>
    <row r="85" spans="1:8" ht="12.75" hidden="1">
      <c r="A85" s="32"/>
      <c r="B85" s="205"/>
      <c r="C85" s="191"/>
      <c r="D85" s="67"/>
      <c r="E85" s="133"/>
      <c r="F85" s="62"/>
      <c r="G85" s="40"/>
      <c r="H85" s="40">
        <f t="shared" si="1"/>
        <v>0</v>
      </c>
    </row>
    <row r="86" spans="1:8" ht="12.75" hidden="1">
      <c r="A86" s="32"/>
      <c r="B86" s="205"/>
      <c r="C86" s="191"/>
      <c r="D86" s="67"/>
      <c r="E86" s="133"/>
      <c r="F86" s="62"/>
      <c r="G86" s="40"/>
      <c r="H86" s="40">
        <f t="shared" si="1"/>
        <v>0</v>
      </c>
    </row>
    <row r="87" spans="1:8" ht="12.75" hidden="1">
      <c r="A87" s="32"/>
      <c r="B87" s="205"/>
      <c r="C87" s="191"/>
      <c r="D87" s="67"/>
      <c r="E87" s="133"/>
      <c r="F87" s="62"/>
      <c r="G87" s="40"/>
      <c r="H87" s="40">
        <f t="shared" si="1"/>
        <v>0</v>
      </c>
    </row>
    <row r="88" spans="1:8" ht="12.75" hidden="1">
      <c r="A88" s="32"/>
      <c r="B88" s="205"/>
      <c r="C88" s="191"/>
      <c r="D88" s="67"/>
      <c r="E88" s="133"/>
      <c r="F88" s="62"/>
      <c r="G88" s="40"/>
      <c r="H88" s="40">
        <f t="shared" si="1"/>
        <v>0</v>
      </c>
    </row>
    <row r="89" spans="1:8" ht="12.75" hidden="1">
      <c r="A89" s="32"/>
      <c r="B89" s="205"/>
      <c r="C89" s="191"/>
      <c r="D89" s="67"/>
      <c r="E89" s="133"/>
      <c r="F89" s="62"/>
      <c r="G89" s="40"/>
      <c r="H89" s="40">
        <f t="shared" si="1"/>
        <v>0</v>
      </c>
    </row>
    <row r="90" spans="1:8" ht="12.75" hidden="1">
      <c r="A90" s="32"/>
      <c r="B90" s="205"/>
      <c r="C90" s="191"/>
      <c r="D90" s="67"/>
      <c r="E90" s="133"/>
      <c r="F90" s="62"/>
      <c r="G90" s="40"/>
      <c r="H90" s="40">
        <f t="shared" si="1"/>
        <v>0</v>
      </c>
    </row>
    <row r="91" spans="1:8" ht="12.75" hidden="1">
      <c r="A91" s="32"/>
      <c r="B91" s="205"/>
      <c r="C91" s="191"/>
      <c r="D91" s="67"/>
      <c r="E91" s="133"/>
      <c r="F91" s="62"/>
      <c r="G91" s="40"/>
      <c r="H91" s="40">
        <f t="shared" si="1"/>
        <v>0</v>
      </c>
    </row>
    <row r="92" spans="1:8" ht="12.75" hidden="1">
      <c r="A92" s="32"/>
      <c r="B92" s="205"/>
      <c r="C92" s="191"/>
      <c r="D92" s="67"/>
      <c r="E92" s="133"/>
      <c r="F92" s="62"/>
      <c r="G92" s="40"/>
      <c r="H92" s="40">
        <f t="shared" si="1"/>
        <v>0</v>
      </c>
    </row>
    <row r="93" spans="1:8" ht="12.75" hidden="1">
      <c r="A93" s="32"/>
      <c r="B93" s="205"/>
      <c r="C93" s="191"/>
      <c r="D93" s="67"/>
      <c r="E93" s="133"/>
      <c r="F93" s="62"/>
      <c r="G93" s="40"/>
      <c r="H93" s="40">
        <f t="shared" si="1"/>
        <v>0</v>
      </c>
    </row>
    <row r="94" spans="1:8" ht="12.75" hidden="1">
      <c r="A94" s="32"/>
      <c r="B94" s="205"/>
      <c r="C94" s="191"/>
      <c r="D94" s="67"/>
      <c r="E94" s="133"/>
      <c r="F94" s="62"/>
      <c r="G94" s="40"/>
      <c r="H94" s="40">
        <f t="shared" si="1"/>
        <v>0</v>
      </c>
    </row>
    <row r="95" spans="1:8" ht="12.75" hidden="1">
      <c r="A95" s="32"/>
      <c r="B95" s="205"/>
      <c r="C95" s="191"/>
      <c r="D95" s="67"/>
      <c r="E95" s="133"/>
      <c r="F95" s="62"/>
      <c r="G95" s="40"/>
      <c r="H95" s="40">
        <f t="shared" si="1"/>
        <v>0</v>
      </c>
    </row>
    <row r="96" spans="1:8" ht="12.75" hidden="1">
      <c r="A96" s="32"/>
      <c r="B96" s="205"/>
      <c r="C96" s="191"/>
      <c r="D96" s="67"/>
      <c r="E96" s="133"/>
      <c r="F96" s="62"/>
      <c r="G96" s="40"/>
      <c r="H96" s="40">
        <f t="shared" si="1"/>
        <v>0</v>
      </c>
    </row>
    <row r="97" spans="1:8" ht="12.75" hidden="1">
      <c r="A97" s="32"/>
      <c r="B97" s="205"/>
      <c r="C97" s="191"/>
      <c r="D97" s="67"/>
      <c r="E97" s="133"/>
      <c r="F97" s="62"/>
      <c r="G97" s="40"/>
      <c r="H97" s="40">
        <f t="shared" si="1"/>
        <v>0</v>
      </c>
    </row>
    <row r="98" spans="1:8" ht="12.75" hidden="1">
      <c r="A98" s="32"/>
      <c r="B98" s="205"/>
      <c r="C98" s="191"/>
      <c r="D98" s="67"/>
      <c r="E98" s="133"/>
      <c r="F98" s="62"/>
      <c r="G98" s="40"/>
      <c r="H98" s="40">
        <f t="shared" si="1"/>
        <v>0</v>
      </c>
    </row>
    <row r="99" spans="1:8" ht="12.75" hidden="1">
      <c r="A99" s="32"/>
      <c r="B99" s="205"/>
      <c r="C99" s="191"/>
      <c r="D99" s="67"/>
      <c r="E99" s="133"/>
      <c r="F99" s="62"/>
      <c r="G99" s="40"/>
      <c r="H99" s="40">
        <f t="shared" si="1"/>
        <v>0</v>
      </c>
    </row>
    <row r="100" spans="1:8" ht="12.75" hidden="1">
      <c r="A100" s="32"/>
      <c r="B100" s="205"/>
      <c r="C100" s="191"/>
      <c r="D100" s="67"/>
      <c r="E100" s="133"/>
      <c r="F100" s="62"/>
      <c r="G100" s="40"/>
      <c r="H100" s="40">
        <f t="shared" si="1"/>
        <v>0</v>
      </c>
    </row>
    <row r="101" spans="1:8" ht="12.75" hidden="1">
      <c r="A101" s="32"/>
      <c r="B101" s="205"/>
      <c r="C101" s="191"/>
      <c r="D101" s="67"/>
      <c r="E101" s="133"/>
      <c r="F101" s="62"/>
      <c r="G101" s="40"/>
      <c r="H101" s="40">
        <f t="shared" si="1"/>
        <v>0</v>
      </c>
    </row>
    <row r="102" spans="1:8" ht="12.75" hidden="1">
      <c r="A102" s="32"/>
      <c r="B102" s="205"/>
      <c r="C102" s="191"/>
      <c r="D102" s="67"/>
      <c r="E102" s="133"/>
      <c r="F102" s="62"/>
      <c r="G102" s="40"/>
      <c r="H102" s="40">
        <f t="shared" si="1"/>
        <v>0</v>
      </c>
    </row>
    <row r="103" spans="1:8" ht="12.75" hidden="1">
      <c r="A103" s="32"/>
      <c r="B103" s="205"/>
      <c r="C103" s="191"/>
      <c r="D103" s="67"/>
      <c r="E103" s="133"/>
      <c r="F103" s="62"/>
      <c r="G103" s="40"/>
      <c r="H103" s="40">
        <f t="shared" si="1"/>
        <v>0</v>
      </c>
    </row>
    <row r="104" spans="1:8" ht="12.75" hidden="1">
      <c r="A104" s="32"/>
      <c r="B104" s="205"/>
      <c r="C104" s="191"/>
      <c r="D104" s="67"/>
      <c r="E104" s="133"/>
      <c r="F104" s="62"/>
      <c r="G104" s="40"/>
      <c r="H104" s="40">
        <f t="shared" si="1"/>
        <v>0</v>
      </c>
    </row>
    <row r="105" spans="1:8" ht="12.75" hidden="1">
      <c r="A105" s="32"/>
      <c r="B105" s="205"/>
      <c r="C105" s="191"/>
      <c r="D105" s="67"/>
      <c r="E105" s="133"/>
      <c r="F105" s="62"/>
      <c r="G105" s="40"/>
      <c r="H105" s="40">
        <f t="shared" si="1"/>
        <v>0</v>
      </c>
    </row>
    <row r="106" spans="1:8" ht="12.75" hidden="1">
      <c r="A106" s="32"/>
      <c r="B106" s="205"/>
      <c r="C106" s="191"/>
      <c r="D106" s="67"/>
      <c r="E106" s="133"/>
      <c r="F106" s="62"/>
      <c r="G106" s="40"/>
      <c r="H106" s="40">
        <f t="shared" si="1"/>
        <v>0</v>
      </c>
    </row>
    <row r="107" spans="1:8" ht="12.75" hidden="1">
      <c r="A107" s="32"/>
      <c r="B107" s="205"/>
      <c r="C107" s="191"/>
      <c r="D107" s="67"/>
      <c r="E107" s="133"/>
      <c r="F107" s="62"/>
      <c r="G107" s="40"/>
      <c r="H107" s="40">
        <f t="shared" si="1"/>
        <v>0</v>
      </c>
    </row>
    <row r="108" spans="1:8" ht="12.75" hidden="1">
      <c r="A108" s="32"/>
      <c r="B108" s="205"/>
      <c r="C108" s="191"/>
      <c r="D108" s="67"/>
      <c r="E108" s="133"/>
      <c r="F108" s="62"/>
      <c r="G108" s="40"/>
      <c r="H108" s="40">
        <f t="shared" si="1"/>
        <v>0</v>
      </c>
    </row>
    <row r="109" spans="1:8" ht="12.75" hidden="1">
      <c r="A109" s="32"/>
      <c r="B109" s="205"/>
      <c r="C109" s="191"/>
      <c r="D109" s="67"/>
      <c r="E109" s="133"/>
      <c r="F109" s="62"/>
      <c r="G109" s="40"/>
      <c r="H109" s="40">
        <f t="shared" si="1"/>
        <v>0</v>
      </c>
    </row>
    <row r="110" spans="1:8" ht="12.75" hidden="1">
      <c r="A110" s="32"/>
      <c r="B110" s="205"/>
      <c r="C110" s="191"/>
      <c r="D110" s="67"/>
      <c r="E110" s="133"/>
      <c r="F110" s="62"/>
      <c r="G110" s="40"/>
      <c r="H110" s="40">
        <f t="shared" si="1"/>
        <v>0</v>
      </c>
    </row>
    <row r="111" spans="1:8" ht="12.75" hidden="1">
      <c r="A111" s="32"/>
      <c r="B111" s="205"/>
      <c r="C111" s="191"/>
      <c r="D111" s="67"/>
      <c r="E111" s="133"/>
      <c r="F111" s="62"/>
      <c r="G111" s="40"/>
      <c r="H111" s="40">
        <f t="shared" si="1"/>
        <v>0</v>
      </c>
    </row>
    <row r="112" spans="1:8" ht="12.75" hidden="1">
      <c r="A112" s="32"/>
      <c r="B112" s="205"/>
      <c r="C112" s="191"/>
      <c r="D112" s="67"/>
      <c r="E112" s="133"/>
      <c r="F112" s="62"/>
      <c r="G112" s="40"/>
      <c r="H112" s="40">
        <f t="shared" si="1"/>
        <v>0</v>
      </c>
    </row>
    <row r="113" spans="1:8" ht="12.75" hidden="1">
      <c r="A113" s="15"/>
      <c r="B113" s="5"/>
      <c r="C113" s="21"/>
      <c r="D113" s="67"/>
      <c r="E113" s="133"/>
      <c r="F113" s="62"/>
      <c r="G113" s="40"/>
      <c r="H113" s="40">
        <f t="shared" si="1"/>
        <v>0</v>
      </c>
    </row>
    <row r="114" spans="1:8" ht="12.75">
      <c r="A114" s="15" t="s">
        <v>13</v>
      </c>
      <c r="B114" s="5"/>
      <c r="C114" s="21"/>
      <c r="D114" s="65"/>
      <c r="E114" s="133"/>
      <c r="F114" s="62"/>
      <c r="G114" s="40"/>
      <c r="H114" s="40"/>
    </row>
    <row r="115" spans="1:9" ht="12.75">
      <c r="A115" s="15" t="s">
        <v>19</v>
      </c>
      <c r="B115" s="5"/>
      <c r="C115" s="21">
        <f>SUM(C82:C114)</f>
        <v>114801.77</v>
      </c>
      <c r="D115" s="40">
        <f>D82</f>
        <v>28700.4425</v>
      </c>
      <c r="E115" s="40">
        <f>E82</f>
        <v>28700.4425</v>
      </c>
      <c r="F115" s="40">
        <f>F82</f>
        <v>28700.4425</v>
      </c>
      <c r="G115" s="40">
        <f>G82</f>
        <v>28700.4425</v>
      </c>
      <c r="H115" s="40">
        <f>SUM(H82)</f>
        <v>114801.77</v>
      </c>
      <c r="I115" s="30"/>
    </row>
    <row r="116" spans="1:8" ht="12.75">
      <c r="A116" s="190" t="s">
        <v>11</v>
      </c>
      <c r="B116" s="204"/>
      <c r="C116" s="179"/>
      <c r="D116" s="65"/>
      <c r="E116" s="133"/>
      <c r="F116" s="62"/>
      <c r="G116" s="40"/>
      <c r="H116" s="40"/>
    </row>
    <row r="117" spans="1:8" ht="12.75">
      <c r="A117" s="32" t="s">
        <v>36</v>
      </c>
      <c r="B117" s="205"/>
      <c r="C117" s="191"/>
      <c r="D117" s="67"/>
      <c r="E117" s="62"/>
      <c r="F117" s="62"/>
      <c r="G117" s="40"/>
      <c r="H117" s="40"/>
    </row>
    <row r="118" spans="1:8" ht="12.75" hidden="1">
      <c r="A118" s="15"/>
      <c r="B118" s="5"/>
      <c r="C118" s="21"/>
      <c r="D118" s="67"/>
      <c r="E118" s="62"/>
      <c r="F118" s="62"/>
      <c r="G118" s="40"/>
      <c r="H118" s="40">
        <f>SUM(D118:G118)</f>
        <v>0</v>
      </c>
    </row>
    <row r="119" spans="1:8" ht="12.75" hidden="1">
      <c r="A119" s="15"/>
      <c r="B119" s="5"/>
      <c r="C119" s="21"/>
      <c r="D119" s="67"/>
      <c r="E119" s="62"/>
      <c r="F119" s="62"/>
      <c r="G119" s="40"/>
      <c r="H119" s="40">
        <f>SUM(D119:G119)</f>
        <v>0</v>
      </c>
    </row>
    <row r="120" spans="1:8" ht="12.75" hidden="1">
      <c r="A120" s="15"/>
      <c r="B120" s="5"/>
      <c r="C120" s="21"/>
      <c r="D120" s="67"/>
      <c r="E120" s="62"/>
      <c r="F120" s="62"/>
      <c r="G120" s="40"/>
      <c r="H120" s="40">
        <f>SUM(D120:G120)</f>
        <v>0</v>
      </c>
    </row>
    <row r="121" spans="1:8" ht="12.75" hidden="1">
      <c r="A121" s="15"/>
      <c r="B121" s="5"/>
      <c r="C121" s="21"/>
      <c r="D121" s="67"/>
      <c r="E121" s="62"/>
      <c r="F121" s="62"/>
      <c r="G121" s="40"/>
      <c r="H121" s="40">
        <f>SUM(D121:G121)</f>
        <v>0</v>
      </c>
    </row>
    <row r="122" spans="1:8" ht="12.75" hidden="1">
      <c r="A122" s="15"/>
      <c r="B122" s="5"/>
      <c r="C122" s="21"/>
      <c r="D122" s="67"/>
      <c r="E122" s="62"/>
      <c r="F122" s="62"/>
      <c r="G122" s="40"/>
      <c r="H122" s="40">
        <f>SUM(D122:G122)</f>
        <v>0</v>
      </c>
    </row>
    <row r="123" spans="1:9" ht="12.75">
      <c r="A123" s="15" t="s">
        <v>19</v>
      </c>
      <c r="B123" s="5"/>
      <c r="C123" s="21">
        <v>0</v>
      </c>
      <c r="D123" s="40">
        <f>SUM(D118:D122)</f>
        <v>0</v>
      </c>
      <c r="E123" s="40">
        <f>SUM(E118:E122)</f>
        <v>0</v>
      </c>
      <c r="F123" s="40">
        <f>SUM(F118:F122)</f>
        <v>0</v>
      </c>
      <c r="G123" s="40">
        <f>SUM(G118:G122)</f>
        <v>0</v>
      </c>
      <c r="H123" s="40">
        <f>SUM(H118:H122)</f>
        <v>0</v>
      </c>
      <c r="I123" s="30"/>
    </row>
    <row r="124" spans="1:8" ht="12.75">
      <c r="A124" s="194" t="s">
        <v>12</v>
      </c>
      <c r="B124" s="204"/>
      <c r="C124" s="191"/>
      <c r="D124" s="59"/>
      <c r="E124" s="59"/>
      <c r="F124" s="62"/>
      <c r="G124" s="40"/>
      <c r="H124" s="40"/>
    </row>
    <row r="125" spans="1:8" ht="12.75">
      <c r="A125" s="32" t="s">
        <v>107</v>
      </c>
      <c r="B125" s="205"/>
      <c r="C125" s="191">
        <f>35000+3000</f>
        <v>38000</v>
      </c>
      <c r="D125" s="193">
        <f>C125/4</f>
        <v>9500</v>
      </c>
      <c r="E125" s="176">
        <v>9500</v>
      </c>
      <c r="F125" s="176">
        <v>9500</v>
      </c>
      <c r="G125" s="177">
        <v>9500</v>
      </c>
      <c r="H125" s="177">
        <f>SUM(D125:G125)</f>
        <v>38000</v>
      </c>
    </row>
    <row r="126" spans="1:8" s="135" customFormat="1" ht="12.75">
      <c r="A126" s="29" t="s">
        <v>211</v>
      </c>
      <c r="B126" s="187"/>
      <c r="C126" s="188">
        <v>6500</v>
      </c>
      <c r="D126" s="193">
        <f>C126/4</f>
        <v>1625</v>
      </c>
      <c r="E126" s="189">
        <v>1625</v>
      </c>
      <c r="F126" s="184">
        <v>1625</v>
      </c>
      <c r="G126" s="196">
        <v>1625</v>
      </c>
      <c r="H126" s="196">
        <f aca="true" t="shared" si="2" ref="H126:H138">SUM(D126:G126)</f>
        <v>6500</v>
      </c>
    </row>
    <row r="127" spans="1:8" s="135" customFormat="1" ht="12.75">
      <c r="A127" s="29" t="s">
        <v>212</v>
      </c>
      <c r="B127" s="187"/>
      <c r="C127" s="188">
        <v>20000</v>
      </c>
      <c r="D127" s="193">
        <f>C127/4</f>
        <v>5000</v>
      </c>
      <c r="E127" s="189">
        <v>5000</v>
      </c>
      <c r="F127" s="184">
        <v>5000</v>
      </c>
      <c r="G127" s="196">
        <v>5000</v>
      </c>
      <c r="H127" s="196">
        <f t="shared" si="2"/>
        <v>20000</v>
      </c>
    </row>
    <row r="128" spans="1:8" s="135" customFormat="1" ht="12.75">
      <c r="A128" s="29" t="s">
        <v>213</v>
      </c>
      <c r="B128" s="187"/>
      <c r="C128" s="188">
        <v>100000</v>
      </c>
      <c r="D128" s="193">
        <f>C128/4</f>
        <v>25000</v>
      </c>
      <c r="E128" s="189">
        <v>25000</v>
      </c>
      <c r="F128" s="184">
        <v>25000</v>
      </c>
      <c r="G128" s="196">
        <v>25000</v>
      </c>
      <c r="H128" s="196">
        <f t="shared" si="2"/>
        <v>100000</v>
      </c>
    </row>
    <row r="129" spans="2:8" s="135" customFormat="1" ht="12.75" hidden="1">
      <c r="B129" s="187"/>
      <c r="C129" s="188"/>
      <c r="D129" s="171"/>
      <c r="E129" s="60"/>
      <c r="F129" s="171"/>
      <c r="G129" s="45"/>
      <c r="H129" s="45">
        <f t="shared" si="2"/>
        <v>0</v>
      </c>
    </row>
    <row r="130" spans="2:8" s="135" customFormat="1" ht="12.75" hidden="1">
      <c r="B130" s="187"/>
      <c r="C130" s="188"/>
      <c r="D130" s="171"/>
      <c r="E130" s="60"/>
      <c r="F130" s="171"/>
      <c r="G130" s="45"/>
      <c r="H130" s="45">
        <f t="shared" si="2"/>
        <v>0</v>
      </c>
    </row>
    <row r="131" spans="2:8" s="135" customFormat="1" ht="12.75" hidden="1">
      <c r="B131" s="187"/>
      <c r="C131" s="188"/>
      <c r="D131" s="171"/>
      <c r="E131" s="60"/>
      <c r="F131" s="171"/>
      <c r="G131" s="45"/>
      <c r="H131" s="45">
        <f t="shared" si="2"/>
        <v>0</v>
      </c>
    </row>
    <row r="132" spans="2:8" s="135" customFormat="1" ht="12.75" hidden="1">
      <c r="B132" s="187"/>
      <c r="C132" s="188"/>
      <c r="D132" s="171"/>
      <c r="E132" s="60"/>
      <c r="F132" s="171"/>
      <c r="G132" s="45"/>
      <c r="H132" s="45">
        <f t="shared" si="2"/>
        <v>0</v>
      </c>
    </row>
    <row r="133" spans="2:8" s="135" customFormat="1" ht="12.75" hidden="1">
      <c r="B133" s="187"/>
      <c r="C133" s="188"/>
      <c r="D133" s="171"/>
      <c r="E133" s="60"/>
      <c r="F133" s="171"/>
      <c r="G133" s="45"/>
      <c r="H133" s="45">
        <f t="shared" si="2"/>
        <v>0</v>
      </c>
    </row>
    <row r="134" spans="2:8" s="135" customFormat="1" ht="12.75" hidden="1">
      <c r="B134" s="187"/>
      <c r="C134" s="188"/>
      <c r="D134" s="171"/>
      <c r="E134" s="60"/>
      <c r="F134" s="171"/>
      <c r="G134" s="45"/>
      <c r="H134" s="45">
        <f t="shared" si="2"/>
        <v>0</v>
      </c>
    </row>
    <row r="135" spans="2:8" s="135" customFormat="1" ht="12.75" hidden="1">
      <c r="B135" s="187"/>
      <c r="C135" s="188"/>
      <c r="D135" s="171"/>
      <c r="E135" s="60"/>
      <c r="F135" s="171"/>
      <c r="G135" s="45"/>
      <c r="H135" s="45">
        <f t="shared" si="2"/>
        <v>0</v>
      </c>
    </row>
    <row r="136" spans="1:8" s="135" customFormat="1" ht="12.75" hidden="1">
      <c r="A136" s="16"/>
      <c r="B136" s="206"/>
      <c r="C136" s="167"/>
      <c r="D136" s="43"/>
      <c r="E136" s="60"/>
      <c r="F136" s="172"/>
      <c r="G136" s="45"/>
      <c r="H136" s="45">
        <f t="shared" si="2"/>
        <v>0</v>
      </c>
    </row>
    <row r="137" spans="1:8" s="135" customFormat="1" ht="12.75" hidden="1">
      <c r="A137" s="16"/>
      <c r="B137" s="206"/>
      <c r="C137" s="167"/>
      <c r="D137" s="43"/>
      <c r="E137" s="60"/>
      <c r="F137" s="172"/>
      <c r="G137" s="45"/>
      <c r="H137" s="45">
        <f t="shared" si="2"/>
        <v>0</v>
      </c>
    </row>
    <row r="138" spans="1:8" s="135" customFormat="1" ht="12.75" hidden="1">
      <c r="A138" s="16"/>
      <c r="B138" s="206"/>
      <c r="C138" s="167"/>
      <c r="D138" s="43"/>
      <c r="E138" s="60"/>
      <c r="F138" s="172"/>
      <c r="G138" s="45"/>
      <c r="H138" s="45">
        <f t="shared" si="2"/>
        <v>0</v>
      </c>
    </row>
    <row r="139" spans="1:8" s="135" customFormat="1" ht="12.75">
      <c r="A139" s="16"/>
      <c r="B139" s="206"/>
      <c r="C139" s="167"/>
      <c r="D139" s="43"/>
      <c r="E139" s="60"/>
      <c r="F139" s="172"/>
      <c r="G139" s="45"/>
      <c r="H139" s="45"/>
    </row>
    <row r="140" spans="1:9" s="1" customFormat="1" ht="12.75">
      <c r="A140" s="15" t="s">
        <v>19</v>
      </c>
      <c r="B140" s="5"/>
      <c r="C140" s="21">
        <f>SUM(C125:C139)</f>
        <v>164500</v>
      </c>
      <c r="D140" s="40">
        <f>SUM(D125:D139)</f>
        <v>41125</v>
      </c>
      <c r="E140" s="40">
        <f>SUM(E125:E139)</f>
        <v>41125</v>
      </c>
      <c r="F140" s="40">
        <f>SUM(F125:F139)</f>
        <v>41125</v>
      </c>
      <c r="G140" s="40">
        <f>SUM(G125:G139)</f>
        <v>41125</v>
      </c>
      <c r="H140" s="40">
        <f>SUM(H125:H128)</f>
        <v>164500</v>
      </c>
      <c r="I140" s="22"/>
    </row>
    <row r="141" spans="1:9" s="1" customFormat="1" ht="13.5" thickBot="1">
      <c r="A141" s="15"/>
      <c r="B141" s="5"/>
      <c r="C141" s="21"/>
      <c r="D141" s="40"/>
      <c r="E141" s="40"/>
      <c r="F141" s="40"/>
      <c r="G141" s="40"/>
      <c r="H141" s="40"/>
      <c r="I141" s="22"/>
    </row>
    <row r="142" spans="1:9" ht="16.5" thickBot="1">
      <c r="A142" s="6" t="s">
        <v>21</v>
      </c>
      <c r="B142" s="202"/>
      <c r="C142" s="173">
        <f aca="true" t="shared" si="3" ref="C142:H142">C140+C123+C115+C80+C66+C52+C47</f>
        <v>375217.77</v>
      </c>
      <c r="D142" s="43">
        <f t="shared" si="3"/>
        <v>93804.4425</v>
      </c>
      <c r="E142" s="43">
        <f t="shared" si="3"/>
        <v>93804.4425</v>
      </c>
      <c r="F142" s="43">
        <f t="shared" si="3"/>
        <v>93804.4425</v>
      </c>
      <c r="G142" s="43">
        <f t="shared" si="3"/>
        <v>93804.4425</v>
      </c>
      <c r="H142" s="43">
        <f t="shared" si="3"/>
        <v>375217.77</v>
      </c>
      <c r="I142" s="30"/>
    </row>
    <row r="143" spans="1:9" s="1" customFormat="1" ht="12.75">
      <c r="A143" s="15"/>
      <c r="B143" s="5"/>
      <c r="C143" s="21"/>
      <c r="D143" s="40"/>
      <c r="E143" s="40"/>
      <c r="F143" s="40"/>
      <c r="G143" s="40"/>
      <c r="H143" s="40"/>
      <c r="I143" s="22"/>
    </row>
    <row r="144" spans="1:8" ht="18">
      <c r="A144" s="27" t="s">
        <v>192</v>
      </c>
      <c r="B144" s="207">
        <f>B36</f>
        <v>12</v>
      </c>
      <c r="C144" s="174">
        <f>C36+C142</f>
        <v>1513401.94128</v>
      </c>
      <c r="D144" s="70">
        <f>D142+D36</f>
        <v>378350.48532</v>
      </c>
      <c r="E144" s="70">
        <f>E142+E36</f>
        <v>378350.48532</v>
      </c>
      <c r="F144" s="70">
        <f>F142+F36</f>
        <v>378350.48532</v>
      </c>
      <c r="G144" s="70">
        <f>G142+G36</f>
        <v>378350.48532</v>
      </c>
      <c r="H144" s="44">
        <f>H142+H36</f>
        <v>1513401.94128</v>
      </c>
    </row>
    <row r="147" spans="1:2" ht="13.5">
      <c r="A147" s="175"/>
      <c r="B147" s="210"/>
    </row>
    <row r="148" spans="1:5" ht="13.5">
      <c r="A148" s="195"/>
      <c r="B148" s="211"/>
      <c r="C148" s="21"/>
      <c r="D148" s="180"/>
      <c r="E148" s="180"/>
    </row>
  </sheetData>
  <sheetProtection/>
  <printOptions gridLines="1" horizontalCentered="1"/>
  <pageMargins left="0.27" right="0.25" top="0.6" bottom="0.56" header="0.27" footer="0.21"/>
  <pageSetup fitToHeight="1" fitToWidth="1" horizontalDpi="600" verticalDpi="600" orientation="portrait" scale="56" r:id="rId1"/>
  <headerFooter alignWithMargins="0"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67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62.8515625" style="29" bestFit="1" customWidth="1"/>
    <col min="2" max="2" width="8.57421875" style="182" customWidth="1"/>
    <col min="3" max="3" width="22.421875" style="30" bestFit="1" customWidth="1"/>
    <col min="4" max="6" width="18.00390625" style="176" bestFit="1" customWidth="1"/>
    <col min="7" max="8" width="18.00390625" style="177" bestFit="1" customWidth="1"/>
    <col min="9" max="9" width="11.28125" style="29" bestFit="1" customWidth="1"/>
    <col min="10" max="10" width="10.7109375" style="29" bestFit="1" customWidth="1"/>
    <col min="11" max="16384" width="9.140625" style="29" customWidth="1"/>
  </cols>
  <sheetData>
    <row r="1" spans="1:3" ht="12.75">
      <c r="A1" s="1" t="s">
        <v>139</v>
      </c>
      <c r="B1" s="5"/>
      <c r="C1" s="22"/>
    </row>
    <row r="2" spans="1:3" ht="12.75">
      <c r="A2" s="1"/>
      <c r="B2" s="5"/>
      <c r="C2" s="22"/>
    </row>
    <row r="3" spans="1:8" s="4" customFormat="1" ht="20.25" customHeight="1" thickBot="1">
      <c r="A3" s="3" t="s">
        <v>87</v>
      </c>
      <c r="B3" s="3"/>
      <c r="C3" s="148"/>
      <c r="D3" s="149"/>
      <c r="E3" s="149"/>
      <c r="F3" s="150"/>
      <c r="G3" s="151"/>
      <c r="H3" s="151"/>
    </row>
    <row r="4" spans="3:8" s="5" customFormat="1" ht="26.25" thickBot="1">
      <c r="C4" s="212" t="s">
        <v>171</v>
      </c>
      <c r="D4" s="153" t="s">
        <v>14</v>
      </c>
      <c r="E4" s="154" t="s">
        <v>15</v>
      </c>
      <c r="F4" s="155" t="s">
        <v>16</v>
      </c>
      <c r="G4" s="156" t="s">
        <v>17</v>
      </c>
      <c r="H4" s="156" t="s">
        <v>18</v>
      </c>
    </row>
    <row r="5" spans="3:8" s="5" customFormat="1" ht="13.5" thickBot="1">
      <c r="C5" s="157"/>
      <c r="D5" s="158"/>
      <c r="E5" s="158"/>
      <c r="F5" s="159"/>
      <c r="G5" s="159"/>
      <c r="H5" s="159"/>
    </row>
    <row r="6" spans="1:8" s="5" customFormat="1" ht="16.5" thickBot="1">
      <c r="A6" s="6" t="s">
        <v>5</v>
      </c>
      <c r="B6" s="202"/>
      <c r="C6" s="160"/>
      <c r="D6" s="43"/>
      <c r="E6" s="43"/>
      <c r="F6" s="161"/>
      <c r="G6" s="162"/>
      <c r="H6" s="162"/>
    </row>
    <row r="7" spans="1:8" s="5" customFormat="1" ht="16.5" thickBot="1">
      <c r="A7" s="8"/>
      <c r="B7" s="203"/>
      <c r="C7" s="163"/>
      <c r="D7" s="162"/>
      <c r="E7" s="162"/>
      <c r="F7" s="162"/>
      <c r="G7" s="162"/>
      <c r="H7" s="162"/>
    </row>
    <row r="8" spans="1:8" s="182" customFormat="1" ht="13.5" thickBot="1">
      <c r="A8" s="178" t="s">
        <v>0</v>
      </c>
      <c r="B8" s="204" t="s">
        <v>168</v>
      </c>
      <c r="C8" s="179"/>
      <c r="D8" s="180"/>
      <c r="E8" s="180"/>
      <c r="F8" s="176"/>
      <c r="G8" s="181"/>
      <c r="H8" s="181"/>
    </row>
    <row r="9" spans="1:8" s="187" customFormat="1" ht="8.25" customHeight="1">
      <c r="A9" s="183"/>
      <c r="B9" s="205"/>
      <c r="C9" s="179"/>
      <c r="D9" s="184"/>
      <c r="E9" s="184"/>
      <c r="F9" s="185"/>
      <c r="G9" s="186"/>
      <c r="H9" s="186"/>
    </row>
    <row r="10" spans="1:8" ht="12.75">
      <c r="A10" s="29" t="s">
        <v>59</v>
      </c>
      <c r="B10" s="182">
        <v>1</v>
      </c>
      <c r="C10" s="30">
        <v>57876.15</v>
      </c>
      <c r="D10" s="180">
        <f aca="true" t="shared" si="0" ref="D10:D16">C10/4</f>
        <v>14469.0375</v>
      </c>
      <c r="E10" s="180">
        <v>14469.0375</v>
      </c>
      <c r="F10" s="180">
        <v>14469.0375</v>
      </c>
      <c r="G10" s="180">
        <v>14469.0375</v>
      </c>
      <c r="H10" s="177">
        <f>SUM(D10:G10)</f>
        <v>57876.15</v>
      </c>
    </row>
    <row r="11" spans="1:8" ht="12.75">
      <c r="A11" s="29" t="s">
        <v>174</v>
      </c>
      <c r="B11" s="182">
        <v>13</v>
      </c>
      <c r="C11" s="30">
        <v>1468615.56</v>
      </c>
      <c r="D11" s="180">
        <f t="shared" si="0"/>
        <v>367153.89</v>
      </c>
      <c r="E11" s="180">
        <v>367153.89</v>
      </c>
      <c r="F11" s="180">
        <v>367153.89</v>
      </c>
      <c r="G11" s="180">
        <v>367153.89</v>
      </c>
      <c r="H11" s="177">
        <f aca="true" t="shared" si="1" ref="H11:H16">SUM(D11:G11)</f>
        <v>1468615.56</v>
      </c>
    </row>
    <row r="12" spans="1:8" ht="12.75">
      <c r="A12" s="29" t="s">
        <v>172</v>
      </c>
      <c r="B12" s="182">
        <v>43</v>
      </c>
      <c r="C12" s="30">
        <v>3521728.0600000024</v>
      </c>
      <c r="D12" s="180">
        <f t="shared" si="0"/>
        <v>880432.0150000006</v>
      </c>
      <c r="E12" s="180">
        <v>880432.0150000006</v>
      </c>
      <c r="F12" s="180">
        <v>880432.0150000006</v>
      </c>
      <c r="G12" s="180">
        <v>880432.0150000006</v>
      </c>
      <c r="H12" s="177">
        <f t="shared" si="1"/>
        <v>3521728.0600000024</v>
      </c>
    </row>
    <row r="13" spans="1:8" ht="12.75">
      <c r="A13" s="29" t="s">
        <v>173</v>
      </c>
      <c r="B13" s="182">
        <v>13</v>
      </c>
      <c r="C13" s="30">
        <v>1396410</v>
      </c>
      <c r="D13" s="180">
        <f t="shared" si="0"/>
        <v>349102.5</v>
      </c>
      <c r="E13" s="180">
        <v>349102.5</v>
      </c>
      <c r="F13" s="180">
        <v>349102.5</v>
      </c>
      <c r="G13" s="180">
        <v>349102.5</v>
      </c>
      <c r="H13" s="177">
        <f t="shared" si="1"/>
        <v>1396410</v>
      </c>
    </row>
    <row r="14" spans="1:8" ht="12.75">
      <c r="A14" s="29" t="s">
        <v>75</v>
      </c>
      <c r="B14" s="182">
        <v>1</v>
      </c>
      <c r="C14" s="30">
        <v>71826.06</v>
      </c>
      <c r="D14" s="180">
        <f t="shared" si="0"/>
        <v>17956.515</v>
      </c>
      <c r="E14" s="180">
        <v>17956.515</v>
      </c>
      <c r="F14" s="180">
        <v>17956.515</v>
      </c>
      <c r="G14" s="180">
        <v>17956.515</v>
      </c>
      <c r="H14" s="177">
        <f t="shared" si="1"/>
        <v>71826.06</v>
      </c>
    </row>
    <row r="15" spans="1:8" ht="12.75">
      <c r="A15" s="29" t="s">
        <v>64</v>
      </c>
      <c r="B15" s="182">
        <v>1</v>
      </c>
      <c r="C15" s="188">
        <v>89523.48</v>
      </c>
      <c r="D15" s="180">
        <f t="shared" si="0"/>
        <v>22380.87</v>
      </c>
      <c r="E15" s="180">
        <v>22380.87</v>
      </c>
      <c r="F15" s="180">
        <v>22380.87</v>
      </c>
      <c r="G15" s="180">
        <v>22380.87</v>
      </c>
      <c r="H15" s="177">
        <f t="shared" si="1"/>
        <v>89523.48</v>
      </c>
    </row>
    <row r="16" spans="1:8" ht="12.75">
      <c r="A16" s="29" t="s">
        <v>88</v>
      </c>
      <c r="B16" s="182">
        <v>1</v>
      </c>
      <c r="C16" s="188">
        <v>169053</v>
      </c>
      <c r="D16" s="180">
        <f t="shared" si="0"/>
        <v>42263.25</v>
      </c>
      <c r="E16" s="180">
        <v>42263.25</v>
      </c>
      <c r="F16" s="180">
        <v>42263.25</v>
      </c>
      <c r="G16" s="180">
        <v>42263.25</v>
      </c>
      <c r="H16" s="177">
        <f t="shared" si="1"/>
        <v>169053</v>
      </c>
    </row>
    <row r="17" spans="3:7" ht="12.75">
      <c r="C17" s="188"/>
      <c r="D17" s="180"/>
      <c r="E17" s="180"/>
      <c r="F17" s="180"/>
      <c r="G17" s="180"/>
    </row>
    <row r="18" spans="3:7" ht="12.75" hidden="1">
      <c r="C18" s="188"/>
      <c r="D18" s="180"/>
      <c r="E18" s="180"/>
      <c r="F18" s="180"/>
      <c r="G18" s="180"/>
    </row>
    <row r="19" spans="3:7" ht="12.75" hidden="1">
      <c r="C19" s="188"/>
      <c r="D19" s="180"/>
      <c r="E19" s="189"/>
      <c r="F19" s="189"/>
      <c r="G19" s="189"/>
    </row>
    <row r="20" spans="4:7" ht="12.75" hidden="1">
      <c r="D20" s="180"/>
      <c r="E20" s="180"/>
      <c r="F20" s="180"/>
      <c r="G20" s="180"/>
    </row>
    <row r="21" spans="3:7" ht="13.5" customHeight="1" hidden="1">
      <c r="C21" s="188"/>
      <c r="D21" s="180"/>
      <c r="E21" s="180"/>
      <c r="F21" s="180"/>
      <c r="G21" s="180"/>
    </row>
    <row r="22" spans="4:6" ht="12.75" customHeight="1" hidden="1">
      <c r="D22" s="59"/>
      <c r="E22" s="60"/>
      <c r="F22" s="180"/>
    </row>
    <row r="23" spans="1:8" s="1" customFormat="1" ht="12.75">
      <c r="A23" s="15" t="s">
        <v>19</v>
      </c>
      <c r="B23" s="5">
        <f>SUM(B10:B22)</f>
        <v>73</v>
      </c>
      <c r="C23" s="167">
        <f>SUM(C10:C21)</f>
        <v>6775032.310000002</v>
      </c>
      <c r="D23" s="40">
        <f>SUM(D10:D16)</f>
        <v>1693758.0775000006</v>
      </c>
      <c r="E23" s="40">
        <f>SUM(E10:E16)</f>
        <v>1693758.0775000006</v>
      </c>
      <c r="F23" s="40">
        <f>SUM(F10:F16)</f>
        <v>1693758.0775000006</v>
      </c>
      <c r="G23" s="40">
        <f>SUM(G10:G16)</f>
        <v>1693758.0775000006</v>
      </c>
      <c r="H23" s="40">
        <f>SUM(D23:G23)</f>
        <v>6775032.310000002</v>
      </c>
    </row>
    <row r="24" spans="1:6" ht="12.75">
      <c r="A24" s="190" t="s">
        <v>1</v>
      </c>
      <c r="B24" s="204"/>
      <c r="C24" s="179"/>
      <c r="D24" s="180"/>
      <c r="E24" s="189"/>
      <c r="F24" s="180"/>
    </row>
    <row r="25" spans="3:6" ht="12.75">
      <c r="C25" s="188"/>
      <c r="D25" s="180"/>
      <c r="E25" s="189"/>
      <c r="F25" s="180"/>
    </row>
    <row r="26" spans="3:7" ht="12.75" hidden="1">
      <c r="C26" s="168"/>
      <c r="D26" s="180"/>
      <c r="E26" s="180"/>
      <c r="F26" s="180"/>
      <c r="G26" s="180"/>
    </row>
    <row r="27" spans="3:6" ht="12.75" hidden="1">
      <c r="C27" s="188"/>
      <c r="D27" s="180"/>
      <c r="E27" s="189"/>
      <c r="F27" s="180"/>
    </row>
    <row r="28" spans="1:8" s="1" customFormat="1" ht="12.75">
      <c r="A28" s="15" t="s">
        <v>19</v>
      </c>
      <c r="B28" s="5"/>
      <c r="C28" s="167">
        <f>SUM(C26:C27)</f>
        <v>0</v>
      </c>
      <c r="D28" s="40">
        <f>SUM(D25:D27)</f>
        <v>0</v>
      </c>
      <c r="E28" s="40">
        <f>SUM(E25:E27)</f>
        <v>0</v>
      </c>
      <c r="F28" s="40">
        <f>SUM(F25:F27)</f>
        <v>0</v>
      </c>
      <c r="G28" s="40">
        <f>SUM(G25:G27)</f>
        <v>0</v>
      </c>
      <c r="H28" s="40">
        <f>SUM(H25:H27)</f>
        <v>0</v>
      </c>
    </row>
    <row r="29" spans="1:6" ht="12.75">
      <c r="A29" s="190" t="s">
        <v>2</v>
      </c>
      <c r="B29" s="204"/>
      <c r="C29" s="179"/>
      <c r="D29" s="180"/>
      <c r="E29" s="189"/>
      <c r="F29" s="180"/>
    </row>
    <row r="30" spans="3:6" ht="12.75">
      <c r="C30" s="188"/>
      <c r="D30" s="180"/>
      <c r="E30" s="189"/>
      <c r="F30" s="180"/>
    </row>
    <row r="31" spans="1:5" ht="12.75" hidden="1">
      <c r="A31" s="15"/>
      <c r="B31" s="5"/>
      <c r="C31" s="167"/>
      <c r="D31" s="43"/>
      <c r="E31" s="189"/>
    </row>
    <row r="32" spans="1:8" ht="13.5" thickBot="1">
      <c r="A32" s="15" t="s">
        <v>19</v>
      </c>
      <c r="B32" s="5"/>
      <c r="C32" s="167">
        <v>0</v>
      </c>
      <c r="D32" s="40">
        <f>SUM(D31:D31)</f>
        <v>0</v>
      </c>
      <c r="E32" s="40">
        <f>SUM(E31:E31)</f>
        <v>0</v>
      </c>
      <c r="F32" s="40">
        <f>SUM(F31:F31)</f>
        <v>0</v>
      </c>
      <c r="G32" s="40">
        <f>SUM(G31:G31)</f>
        <v>0</v>
      </c>
      <c r="H32" s="40">
        <f>SUM(H31:H31)</f>
        <v>0</v>
      </c>
    </row>
    <row r="33" spans="1:8" s="1" customFormat="1" ht="13.5" thickBot="1">
      <c r="A33" s="31" t="s">
        <v>175</v>
      </c>
      <c r="B33" s="204"/>
      <c r="C33" s="191"/>
      <c r="D33" s="176"/>
      <c r="E33" s="180"/>
      <c r="F33" s="62"/>
      <c r="G33" s="40"/>
      <c r="H33" s="40"/>
    </row>
    <row r="34" spans="1:8" s="1" customFormat="1" ht="6.75" customHeight="1">
      <c r="A34" s="29"/>
      <c r="B34" s="182"/>
      <c r="C34" s="188"/>
      <c r="D34" s="40"/>
      <c r="E34" s="59"/>
      <c r="F34" s="62"/>
      <c r="G34" s="40"/>
      <c r="H34" s="177"/>
    </row>
    <row r="35" spans="1:8" ht="12.75">
      <c r="A35" s="29" t="s">
        <v>59</v>
      </c>
      <c r="C35" s="188">
        <f>C10*23.6%</f>
        <v>13658.771400000001</v>
      </c>
      <c r="D35" s="180">
        <f aca="true" t="shared" si="2" ref="D35:D41">C35/4</f>
        <v>3414.6928500000004</v>
      </c>
      <c r="E35" s="180">
        <v>3414.6928500000004</v>
      </c>
      <c r="F35" s="180">
        <v>3414.6928500000004</v>
      </c>
      <c r="G35" s="180">
        <v>3414.6928500000004</v>
      </c>
      <c r="H35" s="177">
        <f>SUM(D35:G35)</f>
        <v>13658.771400000001</v>
      </c>
    </row>
    <row r="36" spans="1:8" ht="12.75">
      <c r="A36" s="29" t="s">
        <v>174</v>
      </c>
      <c r="C36" s="188">
        <f aca="true" t="shared" si="3" ref="C36:C41">C11*23.6%</f>
        <v>346593.27216000005</v>
      </c>
      <c r="D36" s="180">
        <f t="shared" si="2"/>
        <v>86648.31804000001</v>
      </c>
      <c r="E36" s="180">
        <v>86648.31804000001</v>
      </c>
      <c r="F36" s="180">
        <v>86648.31804000001</v>
      </c>
      <c r="G36" s="180">
        <v>86648.31804000001</v>
      </c>
      <c r="H36" s="177">
        <f aca="true" t="shared" si="4" ref="H36:H41">SUM(D36:G36)</f>
        <v>346593.27216000005</v>
      </c>
    </row>
    <row r="37" spans="1:8" ht="12.75">
      <c r="A37" s="29" t="s">
        <v>172</v>
      </c>
      <c r="C37" s="188">
        <f t="shared" si="3"/>
        <v>831127.8221600006</v>
      </c>
      <c r="D37" s="180">
        <f t="shared" si="2"/>
        <v>207781.95554000014</v>
      </c>
      <c r="E37" s="180">
        <v>207781.95554000014</v>
      </c>
      <c r="F37" s="180">
        <v>207781.95554000014</v>
      </c>
      <c r="G37" s="180">
        <v>207781.95554000014</v>
      </c>
      <c r="H37" s="177">
        <f t="shared" si="4"/>
        <v>831127.8221600006</v>
      </c>
    </row>
    <row r="38" spans="1:8" ht="12.75">
      <c r="A38" s="29" t="s">
        <v>173</v>
      </c>
      <c r="C38" s="188">
        <f t="shared" si="3"/>
        <v>329552.76</v>
      </c>
      <c r="D38" s="180">
        <f t="shared" si="2"/>
        <v>82388.19</v>
      </c>
      <c r="E38" s="180">
        <v>82388.19</v>
      </c>
      <c r="F38" s="180">
        <v>82388.19</v>
      </c>
      <c r="G38" s="180">
        <v>82388.19</v>
      </c>
      <c r="H38" s="177">
        <f t="shared" si="4"/>
        <v>329552.76</v>
      </c>
    </row>
    <row r="39" spans="1:8" ht="12.75">
      <c r="A39" s="29" t="s">
        <v>75</v>
      </c>
      <c r="C39" s="188">
        <f t="shared" si="3"/>
        <v>16950.95016</v>
      </c>
      <c r="D39" s="180">
        <f t="shared" si="2"/>
        <v>4237.73754</v>
      </c>
      <c r="E39" s="180">
        <v>4237.73754</v>
      </c>
      <c r="F39" s="180">
        <v>4237.73754</v>
      </c>
      <c r="G39" s="180">
        <v>4237.73754</v>
      </c>
      <c r="H39" s="177">
        <f t="shared" si="4"/>
        <v>16950.95016</v>
      </c>
    </row>
    <row r="40" spans="1:8" ht="12.75">
      <c r="A40" s="29" t="s">
        <v>64</v>
      </c>
      <c r="C40" s="188">
        <f t="shared" si="3"/>
        <v>21127.54128</v>
      </c>
      <c r="D40" s="180">
        <f t="shared" si="2"/>
        <v>5281.88532</v>
      </c>
      <c r="E40" s="180">
        <v>5281.88532</v>
      </c>
      <c r="F40" s="180">
        <v>5281.88532</v>
      </c>
      <c r="G40" s="180">
        <v>5281.88532</v>
      </c>
      <c r="H40" s="177">
        <f t="shared" si="4"/>
        <v>21127.54128</v>
      </c>
    </row>
    <row r="41" spans="1:8" ht="12.75">
      <c r="A41" s="29" t="s">
        <v>88</v>
      </c>
      <c r="C41" s="188">
        <f t="shared" si="3"/>
        <v>39896.508</v>
      </c>
      <c r="D41" s="180">
        <f t="shared" si="2"/>
        <v>9974.127</v>
      </c>
      <c r="E41" s="180">
        <v>9974.127</v>
      </c>
      <c r="F41" s="180">
        <v>9974.127</v>
      </c>
      <c r="G41" s="180">
        <v>9974.127</v>
      </c>
      <c r="H41" s="177">
        <f t="shared" si="4"/>
        <v>39896.508</v>
      </c>
    </row>
    <row r="42" spans="3:7" ht="12.75">
      <c r="C42" s="188"/>
      <c r="D42" s="180"/>
      <c r="E42" s="180"/>
      <c r="F42" s="180"/>
      <c r="G42" s="180"/>
    </row>
    <row r="43" spans="3:7" ht="12.75" hidden="1">
      <c r="C43" s="188"/>
      <c r="D43" s="180"/>
      <c r="E43" s="180"/>
      <c r="F43" s="180"/>
      <c r="G43" s="180"/>
    </row>
    <row r="44" spans="3:7" ht="12.75" hidden="1">
      <c r="C44" s="188"/>
      <c r="D44" s="180"/>
      <c r="E44" s="180"/>
      <c r="F44" s="180"/>
      <c r="G44" s="180"/>
    </row>
    <row r="45" spans="3:7" ht="12.75" hidden="1">
      <c r="C45" s="188"/>
      <c r="D45" s="189"/>
      <c r="E45" s="189"/>
      <c r="F45" s="189"/>
      <c r="G45" s="189"/>
    </row>
    <row r="46" spans="3:7" ht="13.5" customHeight="1" hidden="1">
      <c r="C46" s="188"/>
      <c r="D46" s="180"/>
      <c r="E46" s="180"/>
      <c r="F46" s="180"/>
      <c r="G46" s="180"/>
    </row>
    <row r="47" spans="3:7" ht="12.75" hidden="1">
      <c r="C47" s="188"/>
      <c r="D47" s="180"/>
      <c r="E47" s="180"/>
      <c r="F47" s="180"/>
      <c r="G47" s="180"/>
    </row>
    <row r="48" spans="3:6" ht="12.75" hidden="1">
      <c r="C48" s="168"/>
      <c r="D48" s="59"/>
      <c r="E48" s="189"/>
      <c r="F48" s="180"/>
    </row>
    <row r="49" spans="1:9" s="1" customFormat="1" ht="12.75">
      <c r="A49" s="15" t="s">
        <v>19</v>
      </c>
      <c r="B49" s="5"/>
      <c r="C49" s="167">
        <f>SUM(C35:C48)</f>
        <v>1598907.6251600005</v>
      </c>
      <c r="D49" s="40">
        <f>SUM(D35:D48)</f>
        <v>399726.90629000013</v>
      </c>
      <c r="E49" s="40">
        <f>SUM(E35:E48)</f>
        <v>399726.90629000013</v>
      </c>
      <c r="F49" s="40">
        <f>SUM(F35:F48)</f>
        <v>399726.90629000013</v>
      </c>
      <c r="G49" s="40">
        <f>SUM(G35:G48)</f>
        <v>399726.90629000013</v>
      </c>
      <c r="H49" s="40">
        <f>SUM(D49:G49)</f>
        <v>1598907.6251600005</v>
      </c>
      <c r="I49" s="22"/>
    </row>
    <row r="50" spans="1:8" s="1" customFormat="1" ht="12.75">
      <c r="A50" s="190" t="s">
        <v>3</v>
      </c>
      <c r="B50" s="204"/>
      <c r="C50" s="179"/>
      <c r="D50" s="192"/>
      <c r="E50" s="180"/>
      <c r="F50" s="62"/>
      <c r="G50" s="40"/>
      <c r="H50" s="40"/>
    </row>
    <row r="51" spans="3:5" ht="12.75">
      <c r="C51" s="188"/>
      <c r="D51" s="177"/>
      <c r="E51" s="177"/>
    </row>
    <row r="52" spans="1:8" ht="12.75">
      <c r="A52" s="15" t="s">
        <v>19</v>
      </c>
      <c r="B52" s="5"/>
      <c r="C52" s="167">
        <v>0</v>
      </c>
      <c r="D52" s="40">
        <f>SUM(D50:D51)</f>
        <v>0</v>
      </c>
      <c r="E52" s="40">
        <f>SUM(E50:E51)</f>
        <v>0</v>
      </c>
      <c r="F52" s="40">
        <f>SUM(F50:F51)</f>
        <v>0</v>
      </c>
      <c r="G52" s="40">
        <f>SUM(G50:G51)</f>
        <v>0</v>
      </c>
      <c r="H52" s="40">
        <f>SUM(D52:G52)</f>
        <v>0</v>
      </c>
    </row>
    <row r="53" spans="1:6" ht="13.5" thickBot="1">
      <c r="A53" s="15"/>
      <c r="B53" s="5"/>
      <c r="C53" s="167"/>
      <c r="D53" s="177"/>
      <c r="E53" s="177"/>
      <c r="F53" s="177"/>
    </row>
    <row r="54" spans="1:9" ht="16.5" thickBot="1">
      <c r="A54" s="6" t="s">
        <v>20</v>
      </c>
      <c r="B54" s="202">
        <f>B23</f>
        <v>73</v>
      </c>
      <c r="C54" s="170">
        <f>C49+C28+C23+93</f>
        <v>8374032.935160003</v>
      </c>
      <c r="D54" s="43">
        <f>D52+D49+D32+D28+D23</f>
        <v>2093484.9837900007</v>
      </c>
      <c r="E54" s="43">
        <f>E52+E49+E32+E28+E23</f>
        <v>2093484.9837900007</v>
      </c>
      <c r="F54" s="43">
        <f>F52+F49+F32+F28+F23</f>
        <v>2093484.9837900007</v>
      </c>
      <c r="G54" s="43">
        <f>G52+G49+G32+G28+G23</f>
        <v>2093484.9837900007</v>
      </c>
      <c r="H54" s="43">
        <f>H52+H49+H32+H28+H23+93</f>
        <v>8374032.935160003</v>
      </c>
      <c r="I54" s="30"/>
    </row>
    <row r="55" spans="1:6" ht="13.5" thickBot="1">
      <c r="A55" s="15"/>
      <c r="B55" s="5"/>
      <c r="C55" s="167"/>
      <c r="D55" s="177"/>
      <c r="E55" s="177"/>
      <c r="F55" s="177"/>
    </row>
    <row r="56" spans="1:6" ht="16.5" thickBot="1">
      <c r="A56" s="6" t="s">
        <v>4</v>
      </c>
      <c r="B56" s="202"/>
      <c r="C56" s="160"/>
      <c r="D56" s="177"/>
      <c r="E56" s="177"/>
      <c r="F56" s="177"/>
    </row>
    <row r="57" spans="1:5" ht="16.5" thickBot="1">
      <c r="A57" s="23"/>
      <c r="B57" s="203"/>
      <c r="C57" s="160"/>
      <c r="D57" s="192"/>
      <c r="E57" s="180"/>
    </row>
    <row r="58" spans="1:5" ht="13.5" thickBot="1">
      <c r="A58" s="31" t="s">
        <v>6</v>
      </c>
      <c r="B58" s="204"/>
      <c r="C58" s="191"/>
      <c r="D58" s="180"/>
      <c r="E58" s="180"/>
    </row>
    <row r="59" spans="1:6" ht="12.75">
      <c r="A59" s="32"/>
      <c r="B59" s="205"/>
      <c r="C59" s="191"/>
      <c r="D59" s="180"/>
      <c r="F59" s="193"/>
    </row>
    <row r="60" spans="1:8" ht="12.75">
      <c r="A60" s="29" t="s">
        <v>106</v>
      </c>
      <c r="C60" s="188">
        <v>42100</v>
      </c>
      <c r="D60" s="180">
        <f>C60/4</f>
        <v>10525</v>
      </c>
      <c r="E60" s="180">
        <v>10525</v>
      </c>
      <c r="F60" s="180">
        <v>10525</v>
      </c>
      <c r="G60" s="180">
        <v>10525</v>
      </c>
      <c r="H60" s="177">
        <f>SUM(D60:G60)</f>
        <v>42100</v>
      </c>
    </row>
    <row r="61" spans="1:8" ht="12.75">
      <c r="A61" s="29" t="s">
        <v>89</v>
      </c>
      <c r="C61" s="188">
        <v>10000</v>
      </c>
      <c r="D61" s="180">
        <f>C61/4</f>
        <v>2500</v>
      </c>
      <c r="E61" s="180">
        <v>2500</v>
      </c>
      <c r="F61" s="180">
        <v>2500</v>
      </c>
      <c r="G61" s="180">
        <v>2500</v>
      </c>
      <c r="H61" s="177">
        <f>SUM(D61:G61)</f>
        <v>10000</v>
      </c>
    </row>
    <row r="62" spans="1:8" ht="12.75">
      <c r="A62" s="29" t="s">
        <v>90</v>
      </c>
      <c r="C62" s="188">
        <v>22000</v>
      </c>
      <c r="D62" s="180">
        <f>C62/4</f>
        <v>5500</v>
      </c>
      <c r="E62" s="180">
        <v>5500</v>
      </c>
      <c r="F62" s="180">
        <v>5500</v>
      </c>
      <c r="G62" s="180">
        <v>5500</v>
      </c>
      <c r="H62" s="177">
        <f>SUM(D62:G62)</f>
        <v>22000</v>
      </c>
    </row>
    <row r="63" spans="1:8" ht="12.75">
      <c r="A63" s="29" t="s">
        <v>91</v>
      </c>
      <c r="C63" s="188">
        <v>2500</v>
      </c>
      <c r="D63" s="180">
        <f>C63/4</f>
        <v>625</v>
      </c>
      <c r="E63" s="180">
        <v>625</v>
      </c>
      <c r="F63" s="180">
        <v>625</v>
      </c>
      <c r="G63" s="180">
        <v>625</v>
      </c>
      <c r="H63" s="177">
        <f>SUM(D63:G63)</f>
        <v>2500</v>
      </c>
    </row>
    <row r="64" spans="1:8" ht="12.75" hidden="1">
      <c r="A64" s="15"/>
      <c r="B64" s="5"/>
      <c r="C64" s="21"/>
      <c r="D64" s="180">
        <f>C64/4</f>
        <v>0</v>
      </c>
      <c r="E64" s="180"/>
      <c r="H64" s="177">
        <f>SUM(D64:G64)</f>
        <v>0</v>
      </c>
    </row>
    <row r="65" spans="1:5" ht="12.75">
      <c r="A65" s="15"/>
      <c r="B65" s="5"/>
      <c r="C65" s="21"/>
      <c r="D65" s="65"/>
      <c r="E65" s="180"/>
    </row>
    <row r="66" spans="1:9" ht="13.5" thickBot="1">
      <c r="A66" s="15" t="s">
        <v>19</v>
      </c>
      <c r="B66" s="5"/>
      <c r="C66" s="21">
        <f aca="true" t="shared" si="5" ref="C66:H66">SUM(C60:C65)</f>
        <v>76600</v>
      </c>
      <c r="D66" s="40">
        <f t="shared" si="5"/>
        <v>19150</v>
      </c>
      <c r="E66" s="40">
        <f t="shared" si="5"/>
        <v>19150</v>
      </c>
      <c r="F66" s="40">
        <f t="shared" si="5"/>
        <v>19150</v>
      </c>
      <c r="G66" s="40">
        <f t="shared" si="5"/>
        <v>19150</v>
      </c>
      <c r="H66" s="40">
        <f t="shared" si="5"/>
        <v>76600</v>
      </c>
      <c r="I66" s="30"/>
    </row>
    <row r="67" spans="1:8" ht="13.5" thickBot="1">
      <c r="A67" s="31" t="s">
        <v>8</v>
      </c>
      <c r="B67" s="204"/>
      <c r="C67" s="191"/>
      <c r="D67" s="62"/>
      <c r="E67" s="62"/>
      <c r="F67" s="62"/>
      <c r="G67" s="40"/>
      <c r="H67" s="40"/>
    </row>
    <row r="68" spans="1:8" ht="12.75">
      <c r="A68" s="32" t="s">
        <v>35</v>
      </c>
      <c r="B68" s="205"/>
      <c r="C68" s="191"/>
      <c r="D68" s="62"/>
      <c r="E68" s="62"/>
      <c r="F68" s="62"/>
      <c r="G68" s="40"/>
      <c r="H68" s="40"/>
    </row>
    <row r="69" spans="1:8" ht="12.75" hidden="1">
      <c r="A69" s="15"/>
      <c r="B69" s="5"/>
      <c r="C69" s="21"/>
      <c r="D69" s="62"/>
      <c r="E69" s="62"/>
      <c r="F69" s="62"/>
      <c r="G69" s="40"/>
      <c r="H69" s="40">
        <f>SUM(D69:G69)</f>
        <v>0</v>
      </c>
    </row>
    <row r="70" spans="1:8" ht="12.75" hidden="1">
      <c r="A70" s="15"/>
      <c r="B70" s="5"/>
      <c r="C70" s="21"/>
      <c r="D70" s="62"/>
      <c r="E70" s="62"/>
      <c r="F70" s="62"/>
      <c r="G70" s="40"/>
      <c r="H70" s="40">
        <f>SUM(D70:G70)</f>
        <v>0</v>
      </c>
    </row>
    <row r="71" spans="1:9" ht="13.5" thickBot="1">
      <c r="A71" s="15" t="s">
        <v>19</v>
      </c>
      <c r="B71" s="5"/>
      <c r="C71" s="21">
        <v>0</v>
      </c>
      <c r="D71" s="40">
        <f>SUM(D68:D70)</f>
        <v>0</v>
      </c>
      <c r="E71" s="40">
        <f>SUM(E68:E70)</f>
        <v>0</v>
      </c>
      <c r="F71" s="40">
        <f>SUM(F68:F70)</f>
        <v>0</v>
      </c>
      <c r="G71" s="40">
        <f>SUM(G68:G70)</f>
        <v>0</v>
      </c>
      <c r="H71" s="40">
        <f>SUM(H68:H70)</f>
        <v>0</v>
      </c>
      <c r="I71" s="30"/>
    </row>
    <row r="72" spans="1:8" ht="13.5" thickBot="1">
      <c r="A72" s="31" t="s">
        <v>7</v>
      </c>
      <c r="B72" s="204"/>
      <c r="C72" s="191"/>
      <c r="D72" s="62"/>
      <c r="E72" s="62"/>
      <c r="F72" s="62"/>
      <c r="G72" s="40"/>
      <c r="H72" s="40"/>
    </row>
    <row r="73" spans="1:8" ht="12.75">
      <c r="A73" s="32" t="s">
        <v>36</v>
      </c>
      <c r="B73" s="205"/>
      <c r="C73" s="191"/>
      <c r="D73" s="62"/>
      <c r="E73" s="62"/>
      <c r="F73" s="62"/>
      <c r="G73" s="40"/>
      <c r="H73" s="40"/>
    </row>
    <row r="74" spans="1:8" ht="12.75" hidden="1">
      <c r="A74" s="15"/>
      <c r="B74" s="5"/>
      <c r="C74" s="21"/>
      <c r="D74" s="62"/>
      <c r="E74" s="62"/>
      <c r="F74" s="62"/>
      <c r="G74" s="40"/>
      <c r="H74" s="40">
        <f aca="true" t="shared" si="6" ref="H74:H84">SUM(D74:G74)</f>
        <v>0</v>
      </c>
    </row>
    <row r="75" spans="1:8" ht="12.75" hidden="1">
      <c r="A75" s="15"/>
      <c r="B75" s="5"/>
      <c r="C75" s="21"/>
      <c r="D75" s="62"/>
      <c r="E75" s="62"/>
      <c r="F75" s="62"/>
      <c r="G75" s="40"/>
      <c r="H75" s="40">
        <f t="shared" si="6"/>
        <v>0</v>
      </c>
    </row>
    <row r="76" spans="1:8" ht="12.75" hidden="1">
      <c r="A76" s="15"/>
      <c r="B76" s="5"/>
      <c r="C76" s="21"/>
      <c r="D76" s="62"/>
      <c r="E76" s="62"/>
      <c r="F76" s="62"/>
      <c r="G76" s="40"/>
      <c r="H76" s="40">
        <f t="shared" si="6"/>
        <v>0</v>
      </c>
    </row>
    <row r="77" spans="1:8" ht="12.75" hidden="1">
      <c r="A77" s="15"/>
      <c r="B77" s="5"/>
      <c r="C77" s="21"/>
      <c r="D77" s="62"/>
      <c r="E77" s="62"/>
      <c r="F77" s="62"/>
      <c r="G77" s="40"/>
      <c r="H77" s="40">
        <f t="shared" si="6"/>
        <v>0</v>
      </c>
    </row>
    <row r="78" spans="1:8" ht="12.75" hidden="1">
      <c r="A78" s="15"/>
      <c r="B78" s="5"/>
      <c r="C78" s="21"/>
      <c r="D78" s="62"/>
      <c r="E78" s="62"/>
      <c r="F78" s="62"/>
      <c r="G78" s="40"/>
      <c r="H78" s="40">
        <f t="shared" si="6"/>
        <v>0</v>
      </c>
    </row>
    <row r="79" spans="1:8" ht="12.75" hidden="1">
      <c r="A79" s="15"/>
      <c r="B79" s="5"/>
      <c r="C79" s="21"/>
      <c r="D79" s="62"/>
      <c r="E79" s="62"/>
      <c r="F79" s="62"/>
      <c r="G79" s="40"/>
      <c r="H79" s="40">
        <f t="shared" si="6"/>
        <v>0</v>
      </c>
    </row>
    <row r="80" spans="1:8" ht="12.75" hidden="1">
      <c r="A80" s="15"/>
      <c r="B80" s="5"/>
      <c r="C80" s="21"/>
      <c r="D80" s="62"/>
      <c r="E80" s="62"/>
      <c r="F80" s="62"/>
      <c r="G80" s="40"/>
      <c r="H80" s="40">
        <f t="shared" si="6"/>
        <v>0</v>
      </c>
    </row>
    <row r="81" spans="1:8" ht="12.75" hidden="1">
      <c r="A81" s="15"/>
      <c r="B81" s="5"/>
      <c r="C81" s="21"/>
      <c r="D81" s="62"/>
      <c r="E81" s="62"/>
      <c r="F81" s="62"/>
      <c r="G81" s="40"/>
      <c r="H81" s="40">
        <f t="shared" si="6"/>
        <v>0</v>
      </c>
    </row>
    <row r="82" spans="1:8" ht="12.75" hidden="1">
      <c r="A82" s="15"/>
      <c r="B82" s="5"/>
      <c r="C82" s="21"/>
      <c r="D82" s="62"/>
      <c r="E82" s="62"/>
      <c r="F82" s="62"/>
      <c r="G82" s="40"/>
      <c r="H82" s="40">
        <f t="shared" si="6"/>
        <v>0</v>
      </c>
    </row>
    <row r="83" spans="1:8" ht="12.75" hidden="1">
      <c r="A83" s="15"/>
      <c r="B83" s="5"/>
      <c r="C83" s="21"/>
      <c r="D83" s="62"/>
      <c r="E83" s="62"/>
      <c r="F83" s="62"/>
      <c r="G83" s="40"/>
      <c r="H83" s="40">
        <f t="shared" si="6"/>
        <v>0</v>
      </c>
    </row>
    <row r="84" spans="1:8" ht="12.75" hidden="1">
      <c r="A84" s="15"/>
      <c r="B84" s="5"/>
      <c r="C84" s="21"/>
      <c r="D84" s="62"/>
      <c r="E84" s="62"/>
      <c r="F84" s="62"/>
      <c r="G84" s="40"/>
      <c r="H84" s="40">
        <f t="shared" si="6"/>
        <v>0</v>
      </c>
    </row>
    <row r="85" spans="1:8" ht="13.5" thickBot="1">
      <c r="A85" s="15" t="s">
        <v>19</v>
      </c>
      <c r="B85" s="5"/>
      <c r="C85" s="21">
        <v>0</v>
      </c>
      <c r="D85" s="40">
        <f>SUM(D73:D84)</f>
        <v>0</v>
      </c>
      <c r="E85" s="40">
        <f>SUM(E73:E84)</f>
        <v>0</v>
      </c>
      <c r="F85" s="40">
        <f>SUM(F73:F84)</f>
        <v>0</v>
      </c>
      <c r="G85" s="40">
        <f>SUM(G73:G84)</f>
        <v>0</v>
      </c>
      <c r="H85" s="40">
        <f>SUM(H73:H84)</f>
        <v>0</v>
      </c>
    </row>
    <row r="86" spans="1:8" ht="13.5" thickBot="1">
      <c r="A86" s="31" t="s">
        <v>9</v>
      </c>
      <c r="B86" s="204"/>
      <c r="C86" s="191"/>
      <c r="D86" s="62"/>
      <c r="E86" s="62"/>
      <c r="F86" s="62"/>
      <c r="G86" s="40"/>
      <c r="H86" s="40"/>
    </row>
    <row r="87" spans="1:8" ht="12.75">
      <c r="A87" s="32"/>
      <c r="B87" s="205"/>
      <c r="C87" s="191"/>
      <c r="D87" s="67"/>
      <c r="E87" s="62"/>
      <c r="F87" s="62"/>
      <c r="G87" s="40"/>
      <c r="H87" s="40"/>
    </row>
    <row r="88" spans="1:8" ht="12.75">
      <c r="A88" s="29" t="s">
        <v>92</v>
      </c>
      <c r="C88" s="188">
        <v>500</v>
      </c>
      <c r="D88" s="180">
        <f>C88/4</f>
        <v>125</v>
      </c>
      <c r="E88" s="180">
        <v>125</v>
      </c>
      <c r="F88" s="180">
        <v>125</v>
      </c>
      <c r="G88" s="180">
        <v>125</v>
      </c>
      <c r="H88" s="177">
        <f>SUM(D88:G88)</f>
        <v>500</v>
      </c>
    </row>
    <row r="89" spans="1:8" ht="12.75">
      <c r="A89" s="29" t="s">
        <v>93</v>
      </c>
      <c r="C89" s="188">
        <f>2300+5000</f>
        <v>7300</v>
      </c>
      <c r="D89" s="180">
        <f aca="true" t="shared" si="7" ref="D89:D98">C89/4</f>
        <v>1825</v>
      </c>
      <c r="E89" s="180">
        <v>1825</v>
      </c>
      <c r="F89" s="180">
        <v>1825</v>
      </c>
      <c r="G89" s="180">
        <v>1825</v>
      </c>
      <c r="H89" s="177">
        <f>SUM(D89:G89)</f>
        <v>7300</v>
      </c>
    </row>
    <row r="90" spans="1:8" ht="12.75">
      <c r="A90" s="29" t="s">
        <v>94</v>
      </c>
      <c r="C90" s="188">
        <v>14542.58</v>
      </c>
      <c r="D90" s="180">
        <f t="shared" si="7"/>
        <v>3635.645</v>
      </c>
      <c r="E90" s="180">
        <v>3635.645</v>
      </c>
      <c r="F90" s="180">
        <v>3635.645</v>
      </c>
      <c r="G90" s="180">
        <v>3635.645</v>
      </c>
      <c r="H90" s="177">
        <f>SUM(D90:G90)</f>
        <v>14542.58</v>
      </c>
    </row>
    <row r="91" spans="1:8" ht="12.75">
      <c r="A91" s="29" t="s">
        <v>95</v>
      </c>
      <c r="C91" s="188">
        <v>10000</v>
      </c>
      <c r="D91" s="180">
        <f t="shared" si="7"/>
        <v>2500</v>
      </c>
      <c r="E91" s="180">
        <v>2500</v>
      </c>
      <c r="F91" s="180">
        <v>2500</v>
      </c>
      <c r="G91" s="180">
        <v>2500</v>
      </c>
      <c r="H91" s="177">
        <f>SUM(D91:G91)</f>
        <v>10000</v>
      </c>
    </row>
    <row r="92" spans="1:8" ht="12.75">
      <c r="A92" s="29" t="s">
        <v>202</v>
      </c>
      <c r="C92" s="188">
        <v>2446</v>
      </c>
      <c r="D92" s="180">
        <f t="shared" si="7"/>
        <v>611.5</v>
      </c>
      <c r="E92" s="180">
        <v>611.5</v>
      </c>
      <c r="F92" s="180">
        <v>611.5</v>
      </c>
      <c r="G92" s="180">
        <v>611.5</v>
      </c>
      <c r="H92" s="177">
        <f>SUM(D92:G92)</f>
        <v>2446</v>
      </c>
    </row>
    <row r="93" spans="1:8" ht="12.75">
      <c r="A93" s="29" t="s">
        <v>131</v>
      </c>
      <c r="C93" s="188">
        <f>113828.11+4498+13000</f>
        <v>131326.11</v>
      </c>
      <c r="D93" s="180">
        <f t="shared" si="7"/>
        <v>32831.5275</v>
      </c>
      <c r="E93" s="180">
        <v>32831.5275</v>
      </c>
      <c r="F93" s="180">
        <v>32831.5275</v>
      </c>
      <c r="G93" s="180">
        <v>32831.5275</v>
      </c>
      <c r="H93" s="177">
        <f aca="true" t="shared" si="8" ref="H93:H98">SUM(D93:G93)</f>
        <v>131326.11</v>
      </c>
    </row>
    <row r="94" spans="1:8" ht="12.75">
      <c r="A94" s="29" t="s">
        <v>96</v>
      </c>
      <c r="C94" s="188">
        <v>10000</v>
      </c>
      <c r="D94" s="180">
        <f t="shared" si="7"/>
        <v>2500</v>
      </c>
      <c r="E94" s="180">
        <v>2500</v>
      </c>
      <c r="F94" s="180">
        <v>2500</v>
      </c>
      <c r="G94" s="180">
        <v>2500</v>
      </c>
      <c r="H94" s="177">
        <f t="shared" si="8"/>
        <v>10000</v>
      </c>
    </row>
    <row r="95" spans="1:8" ht="12.75">
      <c r="A95" s="29" t="s">
        <v>97</v>
      </c>
      <c r="C95" s="188">
        <v>384000</v>
      </c>
      <c r="D95" s="180">
        <f t="shared" si="7"/>
        <v>96000</v>
      </c>
      <c r="E95" s="180">
        <v>96000</v>
      </c>
      <c r="F95" s="180">
        <v>96000</v>
      </c>
      <c r="G95" s="180">
        <v>96000</v>
      </c>
      <c r="H95" s="177">
        <f t="shared" si="8"/>
        <v>384000</v>
      </c>
    </row>
    <row r="96" spans="1:8" ht="12.75">
      <c r="A96" s="29" t="s">
        <v>201</v>
      </c>
      <c r="C96" s="188">
        <f>16000+1178</f>
        <v>17178</v>
      </c>
      <c r="D96" s="180">
        <f t="shared" si="7"/>
        <v>4294.5</v>
      </c>
      <c r="E96" s="180">
        <v>4294.5</v>
      </c>
      <c r="F96" s="180">
        <v>4294.5</v>
      </c>
      <c r="G96" s="180">
        <v>4294.5</v>
      </c>
      <c r="H96" s="177">
        <f t="shared" si="8"/>
        <v>17178</v>
      </c>
    </row>
    <row r="97" spans="1:8" ht="12.75">
      <c r="A97" s="29" t="s">
        <v>155</v>
      </c>
      <c r="C97" s="188">
        <v>15002</v>
      </c>
      <c r="D97" s="180">
        <f t="shared" si="7"/>
        <v>3750.5</v>
      </c>
      <c r="E97" s="180">
        <v>3750.5</v>
      </c>
      <c r="F97" s="180">
        <v>3750.5</v>
      </c>
      <c r="G97" s="180">
        <v>3750.5</v>
      </c>
      <c r="H97" s="177">
        <f t="shared" si="8"/>
        <v>15002</v>
      </c>
    </row>
    <row r="98" spans="1:8" ht="12.75">
      <c r="A98" s="29" t="s">
        <v>101</v>
      </c>
      <c r="C98" s="188">
        <f>3300+23782+95665</f>
        <v>122747</v>
      </c>
      <c r="D98" s="180">
        <f t="shared" si="7"/>
        <v>30686.75</v>
      </c>
      <c r="E98" s="180">
        <v>30686.75</v>
      </c>
      <c r="F98" s="180">
        <v>30686.75</v>
      </c>
      <c r="G98" s="180">
        <v>30686.75</v>
      </c>
      <c r="H98" s="177">
        <f t="shared" si="8"/>
        <v>122747</v>
      </c>
    </row>
    <row r="99" spans="4:8" ht="12.75">
      <c r="D99" s="62"/>
      <c r="E99" s="62"/>
      <c r="F99" s="62"/>
      <c r="G99" s="40"/>
      <c r="H99" s="40"/>
    </row>
    <row r="100" spans="1:9" ht="13.5" thickBot="1">
      <c r="A100" s="15" t="s">
        <v>19</v>
      </c>
      <c r="B100" s="5"/>
      <c r="C100" s="21">
        <f>SUM(C88:C99)</f>
        <v>715041.69</v>
      </c>
      <c r="D100" s="40">
        <f>SUM(D88:D99)</f>
        <v>178760.4225</v>
      </c>
      <c r="E100" s="40">
        <f>SUM(E93:E99)</f>
        <v>170063.2775</v>
      </c>
      <c r="F100" s="40">
        <f>SUM(F93:F99)</f>
        <v>170063.2775</v>
      </c>
      <c r="G100" s="40">
        <f>SUM(G93:G99)</f>
        <v>170063.2775</v>
      </c>
      <c r="H100" s="40">
        <f>SUM(H88:H99)</f>
        <v>715041.69</v>
      </c>
      <c r="I100" s="30"/>
    </row>
    <row r="101" spans="1:8" ht="13.5" thickBot="1">
      <c r="A101" s="31" t="s">
        <v>10</v>
      </c>
      <c r="B101" s="204"/>
      <c r="C101" s="191"/>
      <c r="D101" s="62"/>
      <c r="E101" s="62"/>
      <c r="F101" s="62"/>
      <c r="G101" s="40"/>
      <c r="H101" s="40"/>
    </row>
    <row r="102" spans="1:8" ht="12.75">
      <c r="A102" s="32" t="s">
        <v>203</v>
      </c>
      <c r="B102" s="205"/>
      <c r="C102" s="191">
        <v>148720</v>
      </c>
      <c r="D102" s="193">
        <f>C102/4</f>
        <v>37180</v>
      </c>
      <c r="E102" s="201">
        <v>37180</v>
      </c>
      <c r="F102" s="176">
        <v>37180</v>
      </c>
      <c r="G102" s="177">
        <v>37180</v>
      </c>
      <c r="H102" s="40">
        <f>SUM(D102:G102)</f>
        <v>148720</v>
      </c>
    </row>
    <row r="103" spans="1:8" ht="12.75" hidden="1">
      <c r="A103" s="32"/>
      <c r="B103" s="205"/>
      <c r="C103" s="191"/>
      <c r="D103" s="67"/>
      <c r="E103" s="133"/>
      <c r="F103" s="62"/>
      <c r="G103" s="40"/>
      <c r="H103" s="40">
        <f aca="true" t="shared" si="9" ref="H103:H133">SUM(D103:G103)</f>
        <v>0</v>
      </c>
    </row>
    <row r="104" spans="1:8" ht="12.75" hidden="1">
      <c r="A104" s="32"/>
      <c r="B104" s="205"/>
      <c r="C104" s="191"/>
      <c r="D104" s="67"/>
      <c r="E104" s="133"/>
      <c r="F104" s="62"/>
      <c r="G104" s="40"/>
      <c r="H104" s="40">
        <f t="shared" si="9"/>
        <v>0</v>
      </c>
    </row>
    <row r="105" spans="1:8" ht="12.75" hidden="1">
      <c r="A105" s="32"/>
      <c r="B105" s="205"/>
      <c r="C105" s="191"/>
      <c r="D105" s="67"/>
      <c r="E105" s="133"/>
      <c r="F105" s="62"/>
      <c r="G105" s="40"/>
      <c r="H105" s="40">
        <f t="shared" si="9"/>
        <v>0</v>
      </c>
    </row>
    <row r="106" spans="1:8" ht="12.75" hidden="1">
      <c r="A106" s="32"/>
      <c r="B106" s="205"/>
      <c r="C106" s="191"/>
      <c r="D106" s="67"/>
      <c r="E106" s="133"/>
      <c r="F106" s="62"/>
      <c r="G106" s="40"/>
      <c r="H106" s="40">
        <f t="shared" si="9"/>
        <v>0</v>
      </c>
    </row>
    <row r="107" spans="1:8" ht="12.75" hidden="1">
      <c r="A107" s="32"/>
      <c r="B107" s="205"/>
      <c r="C107" s="191"/>
      <c r="D107" s="67"/>
      <c r="E107" s="133"/>
      <c r="F107" s="62"/>
      <c r="G107" s="40"/>
      <c r="H107" s="40">
        <f t="shared" si="9"/>
        <v>0</v>
      </c>
    </row>
    <row r="108" spans="1:8" ht="12.75" hidden="1">
      <c r="A108" s="32"/>
      <c r="B108" s="205"/>
      <c r="C108" s="191"/>
      <c r="D108" s="67"/>
      <c r="E108" s="133"/>
      <c r="F108" s="62"/>
      <c r="G108" s="40"/>
      <c r="H108" s="40">
        <f t="shared" si="9"/>
        <v>0</v>
      </c>
    </row>
    <row r="109" spans="1:8" ht="12.75" hidden="1">
      <c r="A109" s="32"/>
      <c r="B109" s="205"/>
      <c r="C109" s="191"/>
      <c r="D109" s="67"/>
      <c r="E109" s="133"/>
      <c r="F109" s="62"/>
      <c r="G109" s="40"/>
      <c r="H109" s="40">
        <f t="shared" si="9"/>
        <v>0</v>
      </c>
    </row>
    <row r="110" spans="1:8" ht="12.75" hidden="1">
      <c r="A110" s="32"/>
      <c r="B110" s="205"/>
      <c r="C110" s="191"/>
      <c r="D110" s="67"/>
      <c r="E110" s="133"/>
      <c r="F110" s="62"/>
      <c r="G110" s="40"/>
      <c r="H110" s="40">
        <f t="shared" si="9"/>
        <v>0</v>
      </c>
    </row>
    <row r="111" spans="1:8" ht="12.75" hidden="1">
      <c r="A111" s="32"/>
      <c r="B111" s="205"/>
      <c r="C111" s="191"/>
      <c r="D111" s="67"/>
      <c r="E111" s="133"/>
      <c r="F111" s="62"/>
      <c r="G111" s="40"/>
      <c r="H111" s="40">
        <f t="shared" si="9"/>
        <v>0</v>
      </c>
    </row>
    <row r="112" spans="1:8" ht="12.75" hidden="1">
      <c r="A112" s="32"/>
      <c r="B112" s="205"/>
      <c r="C112" s="191"/>
      <c r="D112" s="67"/>
      <c r="E112" s="133"/>
      <c r="F112" s="62"/>
      <c r="G112" s="40"/>
      <c r="H112" s="40">
        <f t="shared" si="9"/>
        <v>0</v>
      </c>
    </row>
    <row r="113" spans="1:8" ht="12.75" hidden="1">
      <c r="A113" s="32"/>
      <c r="B113" s="205"/>
      <c r="C113" s="191"/>
      <c r="D113" s="67"/>
      <c r="E113" s="133"/>
      <c r="F113" s="62"/>
      <c r="G113" s="40"/>
      <c r="H113" s="40">
        <f t="shared" si="9"/>
        <v>0</v>
      </c>
    </row>
    <row r="114" spans="1:8" ht="12.75" hidden="1">
      <c r="A114" s="32"/>
      <c r="B114" s="205"/>
      <c r="C114" s="191"/>
      <c r="D114" s="67"/>
      <c r="E114" s="133"/>
      <c r="F114" s="62"/>
      <c r="G114" s="40"/>
      <c r="H114" s="40">
        <f t="shared" si="9"/>
        <v>0</v>
      </c>
    </row>
    <row r="115" spans="1:8" ht="12.75" hidden="1">
      <c r="A115" s="32"/>
      <c r="B115" s="205"/>
      <c r="C115" s="191"/>
      <c r="D115" s="67"/>
      <c r="E115" s="133"/>
      <c r="F115" s="62"/>
      <c r="G115" s="40"/>
      <c r="H115" s="40">
        <f t="shared" si="9"/>
        <v>0</v>
      </c>
    </row>
    <row r="116" spans="1:8" ht="12.75" hidden="1">
      <c r="A116" s="32"/>
      <c r="B116" s="205"/>
      <c r="C116" s="191"/>
      <c r="D116" s="67"/>
      <c r="E116" s="133"/>
      <c r="F116" s="62"/>
      <c r="G116" s="40"/>
      <c r="H116" s="40">
        <f t="shared" si="9"/>
        <v>0</v>
      </c>
    </row>
    <row r="117" spans="1:8" ht="12.75" hidden="1">
      <c r="A117" s="32"/>
      <c r="B117" s="205"/>
      <c r="C117" s="191"/>
      <c r="D117" s="67"/>
      <c r="E117" s="133"/>
      <c r="F117" s="62"/>
      <c r="G117" s="40"/>
      <c r="H117" s="40">
        <f t="shared" si="9"/>
        <v>0</v>
      </c>
    </row>
    <row r="118" spans="1:8" ht="12.75" hidden="1">
      <c r="A118" s="32"/>
      <c r="B118" s="205"/>
      <c r="C118" s="191"/>
      <c r="D118" s="67"/>
      <c r="E118" s="133"/>
      <c r="F118" s="62"/>
      <c r="G118" s="40"/>
      <c r="H118" s="40">
        <f t="shared" si="9"/>
        <v>0</v>
      </c>
    </row>
    <row r="119" spans="1:8" ht="12.75" hidden="1">
      <c r="A119" s="32"/>
      <c r="B119" s="205"/>
      <c r="C119" s="191"/>
      <c r="D119" s="67"/>
      <c r="E119" s="133"/>
      <c r="F119" s="62"/>
      <c r="G119" s="40"/>
      <c r="H119" s="40">
        <f t="shared" si="9"/>
        <v>0</v>
      </c>
    </row>
    <row r="120" spans="1:8" ht="12.75" hidden="1">
      <c r="A120" s="32"/>
      <c r="B120" s="205"/>
      <c r="C120" s="191"/>
      <c r="D120" s="67"/>
      <c r="E120" s="133"/>
      <c r="F120" s="62"/>
      <c r="G120" s="40"/>
      <c r="H120" s="40">
        <f t="shared" si="9"/>
        <v>0</v>
      </c>
    </row>
    <row r="121" spans="1:8" ht="12.75" hidden="1">
      <c r="A121" s="32"/>
      <c r="B121" s="205"/>
      <c r="C121" s="191"/>
      <c r="D121" s="67"/>
      <c r="E121" s="133"/>
      <c r="F121" s="62"/>
      <c r="G121" s="40"/>
      <c r="H121" s="40">
        <f t="shared" si="9"/>
        <v>0</v>
      </c>
    </row>
    <row r="122" spans="1:8" ht="12.75" hidden="1">
      <c r="A122" s="32"/>
      <c r="B122" s="205"/>
      <c r="C122" s="191"/>
      <c r="D122" s="67"/>
      <c r="E122" s="133"/>
      <c r="F122" s="62"/>
      <c r="G122" s="40"/>
      <c r="H122" s="40">
        <f t="shared" si="9"/>
        <v>0</v>
      </c>
    </row>
    <row r="123" spans="1:8" ht="12.75" hidden="1">
      <c r="A123" s="32"/>
      <c r="B123" s="205"/>
      <c r="C123" s="191"/>
      <c r="D123" s="67"/>
      <c r="E123" s="133"/>
      <c r="F123" s="62"/>
      <c r="G123" s="40"/>
      <c r="H123" s="40">
        <f t="shared" si="9"/>
        <v>0</v>
      </c>
    </row>
    <row r="124" spans="1:8" ht="12.75" hidden="1">
      <c r="A124" s="32"/>
      <c r="B124" s="205"/>
      <c r="C124" s="191"/>
      <c r="D124" s="67"/>
      <c r="E124" s="133"/>
      <c r="F124" s="62"/>
      <c r="G124" s="40"/>
      <c r="H124" s="40">
        <f t="shared" si="9"/>
        <v>0</v>
      </c>
    </row>
    <row r="125" spans="1:8" ht="12.75" hidden="1">
      <c r="A125" s="32"/>
      <c r="B125" s="205"/>
      <c r="C125" s="191"/>
      <c r="D125" s="67"/>
      <c r="E125" s="133"/>
      <c r="F125" s="62"/>
      <c r="G125" s="40"/>
      <c r="H125" s="40">
        <f t="shared" si="9"/>
        <v>0</v>
      </c>
    </row>
    <row r="126" spans="1:8" ht="12.75" hidden="1">
      <c r="A126" s="32"/>
      <c r="B126" s="205"/>
      <c r="C126" s="191"/>
      <c r="D126" s="67"/>
      <c r="E126" s="133"/>
      <c r="F126" s="62"/>
      <c r="G126" s="40"/>
      <c r="H126" s="40">
        <f t="shared" si="9"/>
        <v>0</v>
      </c>
    </row>
    <row r="127" spans="1:8" ht="12.75" hidden="1">
      <c r="A127" s="32"/>
      <c r="B127" s="205"/>
      <c r="C127" s="191"/>
      <c r="D127" s="67"/>
      <c r="E127" s="133"/>
      <c r="F127" s="62"/>
      <c r="G127" s="40"/>
      <c r="H127" s="40">
        <f t="shared" si="9"/>
        <v>0</v>
      </c>
    </row>
    <row r="128" spans="1:8" ht="12.75" hidden="1">
      <c r="A128" s="32"/>
      <c r="B128" s="205"/>
      <c r="C128" s="191"/>
      <c r="D128" s="67"/>
      <c r="E128" s="133"/>
      <c r="F128" s="62"/>
      <c r="G128" s="40"/>
      <c r="H128" s="40">
        <f t="shared" si="9"/>
        <v>0</v>
      </c>
    </row>
    <row r="129" spans="1:8" ht="12.75" hidden="1">
      <c r="A129" s="32"/>
      <c r="B129" s="205"/>
      <c r="C129" s="191"/>
      <c r="D129" s="67"/>
      <c r="E129" s="133"/>
      <c r="F129" s="62"/>
      <c r="G129" s="40"/>
      <c r="H129" s="40">
        <f t="shared" si="9"/>
        <v>0</v>
      </c>
    </row>
    <row r="130" spans="1:8" ht="12.75" hidden="1">
      <c r="A130" s="32"/>
      <c r="B130" s="205"/>
      <c r="C130" s="191"/>
      <c r="D130" s="67"/>
      <c r="E130" s="133"/>
      <c r="F130" s="62"/>
      <c r="G130" s="40"/>
      <c r="H130" s="40">
        <f t="shared" si="9"/>
        <v>0</v>
      </c>
    </row>
    <row r="131" spans="1:8" ht="12.75" hidden="1">
      <c r="A131" s="32"/>
      <c r="B131" s="205"/>
      <c r="C131" s="191"/>
      <c r="D131" s="67"/>
      <c r="E131" s="133"/>
      <c r="F131" s="62"/>
      <c r="G131" s="40"/>
      <c r="H131" s="40">
        <f t="shared" si="9"/>
        <v>0</v>
      </c>
    </row>
    <row r="132" spans="1:8" ht="12.75" hidden="1">
      <c r="A132" s="32"/>
      <c r="B132" s="205"/>
      <c r="C132" s="191"/>
      <c r="D132" s="67"/>
      <c r="E132" s="133"/>
      <c r="F132" s="62"/>
      <c r="G132" s="40"/>
      <c r="H132" s="40">
        <f t="shared" si="9"/>
        <v>0</v>
      </c>
    </row>
    <row r="133" spans="1:8" ht="12.75" hidden="1">
      <c r="A133" s="15"/>
      <c r="B133" s="5"/>
      <c r="C133" s="21"/>
      <c r="D133" s="67"/>
      <c r="E133" s="133"/>
      <c r="F133" s="62"/>
      <c r="G133" s="40"/>
      <c r="H133" s="40">
        <f t="shared" si="9"/>
        <v>0</v>
      </c>
    </row>
    <row r="134" spans="1:8" ht="12.75">
      <c r="A134" s="15" t="s">
        <v>13</v>
      </c>
      <c r="B134" s="5"/>
      <c r="C134" s="21"/>
      <c r="D134" s="65"/>
      <c r="E134" s="133"/>
      <c r="F134" s="62"/>
      <c r="G134" s="40"/>
      <c r="H134" s="40"/>
    </row>
    <row r="135" spans="1:9" ht="12.75">
      <c r="A135" s="15" t="s">
        <v>19</v>
      </c>
      <c r="B135" s="5"/>
      <c r="C135" s="21">
        <f>C102</f>
        <v>148720</v>
      </c>
      <c r="D135" s="40">
        <f>D102</f>
        <v>37180</v>
      </c>
      <c r="E135" s="40">
        <f>E102</f>
        <v>37180</v>
      </c>
      <c r="F135" s="40">
        <f>F102</f>
        <v>37180</v>
      </c>
      <c r="G135" s="40">
        <f>G102</f>
        <v>37180</v>
      </c>
      <c r="H135" s="40">
        <f>SUM(H102)</f>
        <v>148720</v>
      </c>
      <c r="I135" s="30"/>
    </row>
    <row r="136" spans="1:8" ht="12.75">
      <c r="A136" s="190" t="s">
        <v>11</v>
      </c>
      <c r="B136" s="204"/>
      <c r="C136" s="179"/>
      <c r="D136" s="65"/>
      <c r="E136" s="133"/>
      <c r="F136" s="62"/>
      <c r="G136" s="40"/>
      <c r="H136" s="40"/>
    </row>
    <row r="137" spans="1:8" ht="12.75">
      <c r="A137" s="32" t="s">
        <v>36</v>
      </c>
      <c r="B137" s="205"/>
      <c r="C137" s="191"/>
      <c r="D137" s="67"/>
      <c r="E137" s="62"/>
      <c r="F137" s="62"/>
      <c r="G137" s="40"/>
      <c r="H137" s="40"/>
    </row>
    <row r="138" spans="1:8" ht="12.75" hidden="1">
      <c r="A138" s="15"/>
      <c r="B138" s="5"/>
      <c r="C138" s="21"/>
      <c r="D138" s="67"/>
      <c r="E138" s="62"/>
      <c r="F138" s="62"/>
      <c r="G138" s="40"/>
      <c r="H138" s="40">
        <f>SUM(D138:G138)</f>
        <v>0</v>
      </c>
    </row>
    <row r="139" spans="1:8" ht="12.75" hidden="1">
      <c r="A139" s="15"/>
      <c r="B139" s="5"/>
      <c r="C139" s="21"/>
      <c r="D139" s="67"/>
      <c r="E139" s="62"/>
      <c r="F139" s="62"/>
      <c r="G139" s="40"/>
      <c r="H139" s="40">
        <f>SUM(D139:G139)</f>
        <v>0</v>
      </c>
    </row>
    <row r="140" spans="1:8" ht="12.75" hidden="1">
      <c r="A140" s="15"/>
      <c r="B140" s="5"/>
      <c r="C140" s="21"/>
      <c r="D140" s="67"/>
      <c r="E140" s="62"/>
      <c r="F140" s="62"/>
      <c r="G140" s="40"/>
      <c r="H140" s="40">
        <f>SUM(D140:G140)</f>
        <v>0</v>
      </c>
    </row>
    <row r="141" spans="1:8" ht="12.75" hidden="1">
      <c r="A141" s="15"/>
      <c r="B141" s="5"/>
      <c r="C141" s="21"/>
      <c r="D141" s="67"/>
      <c r="E141" s="62"/>
      <c r="F141" s="62"/>
      <c r="G141" s="40"/>
      <c r="H141" s="40">
        <f>SUM(D141:G141)</f>
        <v>0</v>
      </c>
    </row>
    <row r="142" spans="1:8" ht="12.75" hidden="1">
      <c r="A142" s="15"/>
      <c r="B142" s="5"/>
      <c r="C142" s="21"/>
      <c r="D142" s="67"/>
      <c r="E142" s="62"/>
      <c r="F142" s="62"/>
      <c r="G142" s="40"/>
      <c r="H142" s="40">
        <f>SUM(D142:G142)</f>
        <v>0</v>
      </c>
    </row>
    <row r="143" spans="1:9" ht="12.75">
      <c r="A143" s="15" t="s">
        <v>19</v>
      </c>
      <c r="B143" s="5"/>
      <c r="C143" s="21">
        <v>0</v>
      </c>
      <c r="D143" s="40">
        <f>SUM(D138:D142)</f>
        <v>0</v>
      </c>
      <c r="E143" s="40">
        <f>SUM(E138:E142)</f>
        <v>0</v>
      </c>
      <c r="F143" s="40">
        <f>SUM(F138:F142)</f>
        <v>0</v>
      </c>
      <c r="G143" s="40">
        <f>SUM(G138:G142)</f>
        <v>0</v>
      </c>
      <c r="H143" s="40">
        <f>SUM(H138:H142)</f>
        <v>0</v>
      </c>
      <c r="I143" s="30"/>
    </row>
    <row r="144" spans="1:8" ht="12.75">
      <c r="A144" s="194" t="s">
        <v>12</v>
      </c>
      <c r="B144" s="204"/>
      <c r="C144" s="191"/>
      <c r="D144" s="59"/>
      <c r="E144" s="59"/>
      <c r="F144" s="62"/>
      <c r="G144" s="40"/>
      <c r="H144" s="40"/>
    </row>
    <row r="145" spans="1:8" ht="12.75">
      <c r="A145" s="32"/>
      <c r="B145" s="205"/>
      <c r="C145" s="191"/>
      <c r="D145" s="59"/>
      <c r="E145" s="133"/>
      <c r="F145" s="59"/>
      <c r="G145" s="40"/>
      <c r="H145" s="40"/>
    </row>
    <row r="146" spans="1:8" ht="12.75">
      <c r="A146" s="29" t="s">
        <v>102</v>
      </c>
      <c r="C146" s="188">
        <v>20000</v>
      </c>
      <c r="D146" s="180">
        <f>C146/4</f>
        <v>5000</v>
      </c>
      <c r="E146" s="180">
        <v>5000</v>
      </c>
      <c r="F146" s="180">
        <v>5000</v>
      </c>
      <c r="G146" s="180">
        <v>5000</v>
      </c>
      <c r="H146" s="177">
        <f aca="true" t="shared" si="10" ref="H146:H157">SUM(D146:G146)</f>
        <v>20000</v>
      </c>
    </row>
    <row r="147" spans="1:8" ht="12.75">
      <c r="A147" s="29" t="s">
        <v>99</v>
      </c>
      <c r="C147" s="188">
        <v>76180</v>
      </c>
      <c r="D147" s="180">
        <f aca="true" t="shared" si="11" ref="D147:D152">C147/4</f>
        <v>19045</v>
      </c>
      <c r="E147" s="180">
        <v>19045</v>
      </c>
      <c r="F147" s="180">
        <v>19045</v>
      </c>
      <c r="G147" s="180">
        <v>19045</v>
      </c>
      <c r="H147" s="177">
        <f t="shared" si="10"/>
        <v>76180</v>
      </c>
    </row>
    <row r="148" spans="1:8" ht="12.75">
      <c r="A148" s="29" t="s">
        <v>103</v>
      </c>
      <c r="C148" s="188">
        <v>52450</v>
      </c>
      <c r="D148" s="180">
        <f t="shared" si="11"/>
        <v>13112.5</v>
      </c>
      <c r="E148" s="180">
        <v>13112.5</v>
      </c>
      <c r="F148" s="180">
        <v>13112.5</v>
      </c>
      <c r="G148" s="180">
        <v>13112.5</v>
      </c>
      <c r="H148" s="177">
        <f t="shared" si="10"/>
        <v>52450</v>
      </c>
    </row>
    <row r="149" spans="1:8" s="135" customFormat="1" ht="12.75">
      <c r="A149" s="32" t="s">
        <v>204</v>
      </c>
      <c r="B149" s="187"/>
      <c r="C149" s="188">
        <v>14400</v>
      </c>
      <c r="D149" s="180">
        <f t="shared" si="11"/>
        <v>3600</v>
      </c>
      <c r="E149" s="189">
        <v>3600</v>
      </c>
      <c r="F149" s="184">
        <v>3600</v>
      </c>
      <c r="G149" s="196">
        <v>3600</v>
      </c>
      <c r="H149" s="196">
        <f t="shared" si="10"/>
        <v>14400</v>
      </c>
    </row>
    <row r="150" spans="1:8" s="135" customFormat="1" ht="12.75">
      <c r="A150" s="32" t="s">
        <v>205</v>
      </c>
      <c r="B150" s="187"/>
      <c r="C150" s="188">
        <v>3000</v>
      </c>
      <c r="D150" s="180">
        <f t="shared" si="11"/>
        <v>750</v>
      </c>
      <c r="E150" s="189">
        <v>750</v>
      </c>
      <c r="F150" s="184">
        <v>750</v>
      </c>
      <c r="G150" s="196">
        <v>750</v>
      </c>
      <c r="H150" s="196">
        <f t="shared" si="10"/>
        <v>3000</v>
      </c>
    </row>
    <row r="151" spans="1:8" s="135" customFormat="1" ht="12.75">
      <c r="A151" s="32" t="s">
        <v>206</v>
      </c>
      <c r="B151" s="187"/>
      <c r="C151" s="188">
        <v>6240</v>
      </c>
      <c r="D151" s="180">
        <f t="shared" si="11"/>
        <v>1560</v>
      </c>
      <c r="E151" s="189">
        <v>1560</v>
      </c>
      <c r="F151" s="184">
        <v>1560</v>
      </c>
      <c r="G151" s="196">
        <v>1560</v>
      </c>
      <c r="H151" s="196">
        <f t="shared" si="10"/>
        <v>6240</v>
      </c>
    </row>
    <row r="152" spans="1:8" s="135" customFormat="1" ht="12.75">
      <c r="A152" s="32" t="s">
        <v>207</v>
      </c>
      <c r="B152" s="187"/>
      <c r="C152" s="188">
        <f>24396+900</f>
        <v>25296</v>
      </c>
      <c r="D152" s="180">
        <f t="shared" si="11"/>
        <v>6324</v>
      </c>
      <c r="E152" s="189">
        <v>6324</v>
      </c>
      <c r="F152" s="184">
        <v>6324</v>
      </c>
      <c r="G152" s="196">
        <v>6324</v>
      </c>
      <c r="H152" s="196">
        <f t="shared" si="10"/>
        <v>25296</v>
      </c>
    </row>
    <row r="153" spans="2:8" s="135" customFormat="1" ht="12.75" hidden="1">
      <c r="B153" s="187"/>
      <c r="C153" s="188"/>
      <c r="D153" s="171"/>
      <c r="E153" s="60"/>
      <c r="F153" s="171"/>
      <c r="G153" s="45"/>
      <c r="H153" s="45">
        <f t="shared" si="10"/>
        <v>0</v>
      </c>
    </row>
    <row r="154" spans="2:8" s="135" customFormat="1" ht="12.75" hidden="1">
      <c r="B154" s="187"/>
      <c r="C154" s="188"/>
      <c r="D154" s="171"/>
      <c r="E154" s="60"/>
      <c r="F154" s="171"/>
      <c r="G154" s="45"/>
      <c r="H154" s="45">
        <f t="shared" si="10"/>
        <v>0</v>
      </c>
    </row>
    <row r="155" spans="2:8" s="135" customFormat="1" ht="12.75" hidden="1">
      <c r="B155" s="187"/>
      <c r="C155" s="188"/>
      <c r="D155" s="171"/>
      <c r="E155" s="60"/>
      <c r="F155" s="171"/>
      <c r="G155" s="45"/>
      <c r="H155" s="45">
        <f t="shared" si="10"/>
        <v>0</v>
      </c>
    </row>
    <row r="156" spans="1:8" s="135" customFormat="1" ht="12.75" hidden="1">
      <c r="A156" s="16"/>
      <c r="B156" s="206"/>
      <c r="C156" s="167"/>
      <c r="D156" s="43"/>
      <c r="E156" s="60"/>
      <c r="F156" s="172"/>
      <c r="G156" s="45"/>
      <c r="H156" s="45">
        <f t="shared" si="10"/>
        <v>0</v>
      </c>
    </row>
    <row r="157" spans="1:8" s="135" customFormat="1" ht="12.75" hidden="1">
      <c r="A157" s="16"/>
      <c r="B157" s="206"/>
      <c r="C157" s="167"/>
      <c r="D157" s="43"/>
      <c r="E157" s="60"/>
      <c r="F157" s="172"/>
      <c r="G157" s="45"/>
      <c r="H157" s="45">
        <f t="shared" si="10"/>
        <v>0</v>
      </c>
    </row>
    <row r="158" spans="1:8" s="135" customFormat="1" ht="12.75">
      <c r="A158" s="16"/>
      <c r="B158" s="206"/>
      <c r="C158" s="167"/>
      <c r="D158" s="43"/>
      <c r="E158" s="60"/>
      <c r="F158" s="172"/>
      <c r="G158" s="45"/>
      <c r="H158" s="45"/>
    </row>
    <row r="159" spans="1:9" s="1" customFormat="1" ht="12.75">
      <c r="A159" s="15" t="s">
        <v>19</v>
      </c>
      <c r="B159" s="5"/>
      <c r="C159" s="21">
        <f aca="true" t="shared" si="12" ref="C159:H159">SUM(C146:C158)</f>
        <v>197566</v>
      </c>
      <c r="D159" s="40">
        <f t="shared" si="12"/>
        <v>49391.5</v>
      </c>
      <c r="E159" s="40">
        <f t="shared" si="12"/>
        <v>49391.5</v>
      </c>
      <c r="F159" s="40">
        <f t="shared" si="12"/>
        <v>49391.5</v>
      </c>
      <c r="G159" s="40">
        <f t="shared" si="12"/>
        <v>49391.5</v>
      </c>
      <c r="H159" s="40">
        <f t="shared" si="12"/>
        <v>197566</v>
      </c>
      <c r="I159" s="22"/>
    </row>
    <row r="160" spans="1:9" s="1" customFormat="1" ht="13.5" thickBot="1">
      <c r="A160" s="15"/>
      <c r="B160" s="5"/>
      <c r="C160" s="21"/>
      <c r="D160" s="40"/>
      <c r="E160" s="40"/>
      <c r="F160" s="40"/>
      <c r="G160" s="40"/>
      <c r="H160" s="40"/>
      <c r="I160" s="22"/>
    </row>
    <row r="161" spans="1:9" ht="16.5" thickBot="1">
      <c r="A161" s="6" t="s">
        <v>21</v>
      </c>
      <c r="B161" s="202"/>
      <c r="C161" s="173">
        <f aca="true" t="shared" si="13" ref="C161:H161">C159+C143+C135+C100+C85+C71+C66</f>
        <v>1137927.69</v>
      </c>
      <c r="D161" s="43">
        <f t="shared" si="13"/>
        <v>284481.9225</v>
      </c>
      <c r="E161" s="43">
        <f t="shared" si="13"/>
        <v>275784.77749999997</v>
      </c>
      <c r="F161" s="43">
        <f t="shared" si="13"/>
        <v>275784.77749999997</v>
      </c>
      <c r="G161" s="43">
        <f t="shared" si="13"/>
        <v>275784.77749999997</v>
      </c>
      <c r="H161" s="43">
        <f t="shared" si="13"/>
        <v>1137927.69</v>
      </c>
      <c r="I161" s="30"/>
    </row>
    <row r="162" spans="1:9" s="1" customFormat="1" ht="12.75">
      <c r="A162" s="15"/>
      <c r="B162" s="5"/>
      <c r="C162" s="21"/>
      <c r="D162" s="40"/>
      <c r="E162" s="40"/>
      <c r="F162" s="40"/>
      <c r="G162" s="40"/>
      <c r="H162" s="40"/>
      <c r="I162" s="22"/>
    </row>
    <row r="163" spans="1:8" ht="18">
      <c r="A163" s="27" t="s">
        <v>196</v>
      </c>
      <c r="B163" s="207">
        <f>B23</f>
        <v>73</v>
      </c>
      <c r="C163" s="174">
        <f>C54+C161</f>
        <v>9511960.625160003</v>
      </c>
      <c r="D163" s="70">
        <f>D161+D54</f>
        <v>2377966.906290001</v>
      </c>
      <c r="E163" s="70">
        <f>E161+E54</f>
        <v>2369269.7612900008</v>
      </c>
      <c r="F163" s="70">
        <f>F161+F54</f>
        <v>2369269.7612900008</v>
      </c>
      <c r="G163" s="70">
        <f>G161+G54</f>
        <v>2369269.7612900008</v>
      </c>
      <c r="H163" s="44">
        <f>H161+H54</f>
        <v>9511960.625160003</v>
      </c>
    </row>
    <row r="167" spans="1:5" ht="12.75">
      <c r="A167" s="15"/>
      <c r="B167" s="5"/>
      <c r="C167" s="21"/>
      <c r="D167" s="180"/>
      <c r="E167" s="180"/>
    </row>
  </sheetData>
  <sheetProtection/>
  <printOptions gridLines="1" horizontalCentered="1"/>
  <pageMargins left="0.27" right="0.25" top="0.6" bottom="0.56" header="0.27" footer="0.21"/>
  <pageSetup fitToHeight="1" fitToWidth="1" horizontalDpi="600" verticalDpi="600" orientation="portrait" scale="55" r:id="rId1"/>
  <headerFooter alignWithMargins="0">
    <oddFooter>&amp;L&amp;F&amp;RPage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41"/>
  <sheetViews>
    <sheetView zoomScalePageLayoutView="0" workbookViewId="0" topLeftCell="A37">
      <selection activeCell="D20" sqref="D20"/>
    </sheetView>
  </sheetViews>
  <sheetFormatPr defaultColWidth="9.140625" defaultRowHeight="12.75"/>
  <cols>
    <col min="1" max="1" width="62.8515625" style="29" bestFit="1" customWidth="1"/>
    <col min="2" max="2" width="7.7109375" style="182" customWidth="1"/>
    <col min="3" max="3" width="22.421875" style="30" bestFit="1" customWidth="1"/>
    <col min="4" max="6" width="18.00390625" style="176" bestFit="1" customWidth="1"/>
    <col min="7" max="8" width="18.00390625" style="177" bestFit="1" customWidth="1"/>
    <col min="9" max="9" width="11.28125" style="29" bestFit="1" customWidth="1"/>
    <col min="10" max="10" width="10.7109375" style="29" bestFit="1" customWidth="1"/>
    <col min="11" max="16384" width="9.140625" style="29" customWidth="1"/>
  </cols>
  <sheetData>
    <row r="1" spans="1:3" ht="12.75">
      <c r="A1" s="1" t="s">
        <v>139</v>
      </c>
      <c r="B1" s="5"/>
      <c r="C1" s="22"/>
    </row>
    <row r="2" spans="1:3" ht="12.75">
      <c r="A2" s="1"/>
      <c r="B2" s="5"/>
      <c r="C2" s="22"/>
    </row>
    <row r="3" spans="1:8" s="4" customFormat="1" ht="20.25" customHeight="1" thickBot="1">
      <c r="A3" s="3" t="s">
        <v>222</v>
      </c>
      <c r="B3" s="3"/>
      <c r="C3" s="148"/>
      <c r="D3" s="149"/>
      <c r="E3" s="149"/>
      <c r="F3" s="150"/>
      <c r="G3" s="151"/>
      <c r="H3" s="151"/>
    </row>
    <row r="4" spans="3:8" s="5" customFormat="1" ht="26.25" thickBot="1">
      <c r="C4" s="212" t="s">
        <v>171</v>
      </c>
      <c r="D4" s="153" t="s">
        <v>14</v>
      </c>
      <c r="E4" s="154" t="s">
        <v>15</v>
      </c>
      <c r="F4" s="155" t="s">
        <v>16</v>
      </c>
      <c r="G4" s="156" t="s">
        <v>17</v>
      </c>
      <c r="H4" s="156" t="s">
        <v>18</v>
      </c>
    </row>
    <row r="5" spans="3:8" s="5" customFormat="1" ht="13.5" thickBot="1">
      <c r="C5" s="157"/>
      <c r="D5" s="158"/>
      <c r="E5" s="158"/>
      <c r="F5" s="159"/>
      <c r="G5" s="159"/>
      <c r="H5" s="159"/>
    </row>
    <row r="6" spans="1:8" s="5" customFormat="1" ht="16.5" thickBot="1">
      <c r="A6" s="6" t="s">
        <v>5</v>
      </c>
      <c r="B6" s="202"/>
      <c r="C6" s="160"/>
      <c r="D6" s="43"/>
      <c r="E6" s="43"/>
      <c r="F6" s="161"/>
      <c r="G6" s="162"/>
      <c r="H6" s="162"/>
    </row>
    <row r="7" spans="1:8" s="5" customFormat="1" ht="16.5" thickBot="1">
      <c r="A7" s="8"/>
      <c r="B7" s="203"/>
      <c r="C7" s="163"/>
      <c r="D7" s="162"/>
      <c r="E7" s="162"/>
      <c r="F7" s="162"/>
      <c r="G7" s="162"/>
      <c r="H7" s="162"/>
    </row>
    <row r="8" spans="1:8" s="182" customFormat="1" ht="13.5" thickBot="1">
      <c r="A8" s="178" t="s">
        <v>0</v>
      </c>
      <c r="B8" s="204" t="s">
        <v>168</v>
      </c>
      <c r="C8" s="179"/>
      <c r="D8" s="180"/>
      <c r="E8" s="180"/>
      <c r="F8" s="176"/>
      <c r="G8" s="181"/>
      <c r="H8" s="181"/>
    </row>
    <row r="9" spans="1:8" s="187" customFormat="1" ht="8.25" customHeight="1">
      <c r="A9" s="183"/>
      <c r="B9" s="205"/>
      <c r="C9" s="179"/>
      <c r="D9" s="184"/>
      <c r="E9" s="184"/>
      <c r="F9" s="185"/>
      <c r="G9" s="186"/>
      <c r="H9" s="186"/>
    </row>
    <row r="10" spans="1:8" ht="12.75">
      <c r="A10" s="29" t="s">
        <v>71</v>
      </c>
      <c r="B10" s="182">
        <v>1</v>
      </c>
      <c r="C10" s="30">
        <v>132612.5</v>
      </c>
      <c r="D10" s="180">
        <f>C10/4</f>
        <v>33153.125</v>
      </c>
      <c r="E10" s="180">
        <v>33153.125</v>
      </c>
      <c r="F10" s="180">
        <v>33153.125</v>
      </c>
      <c r="G10" s="180">
        <v>33153.125</v>
      </c>
      <c r="H10" s="177">
        <f>SUM(D10:G10)</f>
        <v>132612.5</v>
      </c>
    </row>
    <row r="11" spans="1:8" ht="12.75">
      <c r="A11" s="29" t="s">
        <v>161</v>
      </c>
      <c r="B11" s="182">
        <v>2</v>
      </c>
      <c r="C11" s="188">
        <v>165033.81</v>
      </c>
      <c r="D11" s="180">
        <f>C11/4</f>
        <v>41258.4525</v>
      </c>
      <c r="E11" s="180">
        <v>41258.4525</v>
      </c>
      <c r="F11" s="180">
        <v>41258.4525</v>
      </c>
      <c r="G11" s="180">
        <v>41258.4525</v>
      </c>
      <c r="H11" s="177">
        <f>SUM(D11:G11)</f>
        <v>165033.81</v>
      </c>
    </row>
    <row r="12" spans="4:6" ht="12.75" customHeight="1">
      <c r="D12" s="59"/>
      <c r="E12" s="60"/>
      <c r="F12" s="180"/>
    </row>
    <row r="13" spans="1:8" s="1" customFormat="1" ht="12.75">
      <c r="A13" s="15" t="s">
        <v>19</v>
      </c>
      <c r="B13" s="5">
        <f>SUM(B10:B12)</f>
        <v>3</v>
      </c>
      <c r="C13" s="167">
        <f>SUM(C10:C11)</f>
        <v>297646.31</v>
      </c>
      <c r="D13" s="115">
        <f>SUM(D10:D11)</f>
        <v>74411.5775</v>
      </c>
      <c r="E13" s="115">
        <f>SUM(E10:E11)</f>
        <v>74411.5775</v>
      </c>
      <c r="F13" s="115">
        <f>SUM(F10:F11)</f>
        <v>74411.5775</v>
      </c>
      <c r="G13" s="115">
        <f>SUM(G10:G11)</f>
        <v>74411.5775</v>
      </c>
      <c r="H13" s="40">
        <f>SUM(D13:G13)</f>
        <v>297646.31</v>
      </c>
    </row>
    <row r="14" spans="1:6" ht="12.75">
      <c r="A14" s="190" t="s">
        <v>1</v>
      </c>
      <c r="B14" s="204"/>
      <c r="C14" s="179"/>
      <c r="D14" s="180"/>
      <c r="E14" s="189"/>
      <c r="F14" s="180"/>
    </row>
    <row r="15" spans="3:6" ht="12.75">
      <c r="C15" s="188"/>
      <c r="D15" s="180"/>
      <c r="E15" s="189"/>
      <c r="F15" s="180"/>
    </row>
    <row r="16" spans="3:8" ht="12.75" hidden="1">
      <c r="C16" s="168"/>
      <c r="D16" s="180">
        <f>C16/4</f>
        <v>0</v>
      </c>
      <c r="E16" s="180">
        <v>48728.6175</v>
      </c>
      <c r="F16" s="180">
        <v>48728.6175</v>
      </c>
      <c r="G16" s="180">
        <v>48728.6175</v>
      </c>
      <c r="H16" s="177">
        <f>SUM(D16:G16)</f>
        <v>146185.8525</v>
      </c>
    </row>
    <row r="17" spans="3:6" ht="12.75" hidden="1">
      <c r="C17" s="188"/>
      <c r="D17" s="180"/>
      <c r="E17" s="189"/>
      <c r="F17" s="180"/>
    </row>
    <row r="18" spans="1:8" s="1" customFormat="1" ht="12.75">
      <c r="A18" s="15" t="s">
        <v>19</v>
      </c>
      <c r="B18" s="5"/>
      <c r="C18" s="167">
        <f>SUM(C16:C17)</f>
        <v>0</v>
      </c>
      <c r="D18" s="40">
        <f>SUM(D15:D17)</f>
        <v>0</v>
      </c>
      <c r="E18" s="40">
        <v>0</v>
      </c>
      <c r="F18" s="40">
        <v>0</v>
      </c>
      <c r="G18" s="40">
        <v>0</v>
      </c>
      <c r="H18" s="40">
        <v>0</v>
      </c>
    </row>
    <row r="19" spans="1:6" ht="12.75">
      <c r="A19" s="190" t="s">
        <v>2</v>
      </c>
      <c r="B19" s="204"/>
      <c r="C19" s="179"/>
      <c r="D19" s="180"/>
      <c r="E19" s="189"/>
      <c r="F19" s="180"/>
    </row>
    <row r="20" spans="3:6" ht="12.75">
      <c r="C20" s="188"/>
      <c r="D20" s="180"/>
      <c r="E20" s="189"/>
      <c r="F20" s="180"/>
    </row>
    <row r="21" spans="1:5" ht="12.75" hidden="1">
      <c r="A21" s="15"/>
      <c r="B21" s="5"/>
      <c r="C21" s="167"/>
      <c r="D21" s="43"/>
      <c r="E21" s="189"/>
    </row>
    <row r="22" spans="1:8" ht="13.5" thickBot="1">
      <c r="A22" s="15" t="s">
        <v>19</v>
      </c>
      <c r="B22" s="5"/>
      <c r="C22" s="167">
        <v>0</v>
      </c>
      <c r="D22" s="40">
        <f>SUM(D21:D21)</f>
        <v>0</v>
      </c>
      <c r="E22" s="40">
        <f>SUM(E21:E21)</f>
        <v>0</v>
      </c>
      <c r="F22" s="40">
        <f>SUM(F21:F21)</f>
        <v>0</v>
      </c>
      <c r="G22" s="40">
        <f>SUM(G21:G21)</f>
        <v>0</v>
      </c>
      <c r="H22" s="40">
        <f>SUM(H21:H21)</f>
        <v>0</v>
      </c>
    </row>
    <row r="23" spans="1:8" s="1" customFormat="1" ht="13.5" thickBot="1">
      <c r="A23" s="31" t="s">
        <v>175</v>
      </c>
      <c r="B23" s="204"/>
      <c r="C23" s="191"/>
      <c r="D23" s="176"/>
      <c r="E23" s="180"/>
      <c r="F23" s="62"/>
      <c r="G23" s="40"/>
      <c r="H23" s="40"/>
    </row>
    <row r="24" spans="1:8" s="1" customFormat="1" ht="6.75" customHeight="1">
      <c r="A24" s="29"/>
      <c r="B24" s="182"/>
      <c r="C24" s="188"/>
      <c r="D24" s="40"/>
      <c r="E24" s="59"/>
      <c r="F24" s="62"/>
      <c r="G24" s="40"/>
      <c r="H24" s="177"/>
    </row>
    <row r="25" spans="1:8" ht="12.75">
      <c r="A25" s="29" t="s">
        <v>71</v>
      </c>
      <c r="C25" s="188">
        <f>C10*23.6%</f>
        <v>31296.550000000003</v>
      </c>
      <c r="D25" s="180">
        <f>C25/4</f>
        <v>7824.137500000001</v>
      </c>
      <c r="E25" s="180">
        <v>7824.137500000001</v>
      </c>
      <c r="F25" s="180">
        <v>7824.137500000001</v>
      </c>
      <c r="G25" s="180">
        <v>7824.137500000001</v>
      </c>
      <c r="H25" s="177">
        <f>SUM(D25:G25)</f>
        <v>31296.550000000003</v>
      </c>
    </row>
    <row r="26" spans="1:8" ht="12.75">
      <c r="A26" s="29" t="s">
        <v>161</v>
      </c>
      <c r="C26" s="188">
        <f>C11*23.6%</f>
        <v>38947.97916</v>
      </c>
      <c r="D26" s="180">
        <f>C26/4</f>
        <v>9736.99479</v>
      </c>
      <c r="E26" s="180">
        <v>9736.99479</v>
      </c>
      <c r="F26" s="180">
        <v>9736.99479</v>
      </c>
      <c r="G26" s="180">
        <v>9736.99479</v>
      </c>
      <c r="H26" s="177">
        <f>SUM(D26:G26)</f>
        <v>38947.97916</v>
      </c>
    </row>
    <row r="27" spans="3:7" ht="12.75">
      <c r="C27" s="188"/>
      <c r="D27" s="180"/>
      <c r="E27" s="180"/>
      <c r="F27" s="180"/>
      <c r="G27" s="180"/>
    </row>
    <row r="28" spans="3:6" ht="12.75">
      <c r="C28" s="168"/>
      <c r="D28" s="59"/>
      <c r="E28" s="189"/>
      <c r="F28" s="180"/>
    </row>
    <row r="29" spans="1:9" s="1" customFormat="1" ht="12.75">
      <c r="A29" s="15" t="s">
        <v>19</v>
      </c>
      <c r="B29" s="5"/>
      <c r="C29" s="167">
        <f>SUM(C25:C28)</f>
        <v>70244.52916</v>
      </c>
      <c r="D29" s="115">
        <f>SUM(D25:D26)</f>
        <v>17561.13229</v>
      </c>
      <c r="E29" s="40">
        <f>SUM(E25:E28)</f>
        <v>17561.13229</v>
      </c>
      <c r="F29" s="40">
        <f>SUM(F25:F28)</f>
        <v>17561.13229</v>
      </c>
      <c r="G29" s="40">
        <f>SUM(G25:G28)</f>
        <v>17561.13229</v>
      </c>
      <c r="H29" s="40">
        <f>SUM(D29:G29)</f>
        <v>70244.52916</v>
      </c>
      <c r="I29" s="22"/>
    </row>
    <row r="30" spans="1:8" s="1" customFormat="1" ht="12.75">
      <c r="A30" s="190" t="s">
        <v>3</v>
      </c>
      <c r="B30" s="204"/>
      <c r="C30" s="179"/>
      <c r="D30" s="192"/>
      <c r="E30" s="180"/>
      <c r="F30" s="62"/>
      <c r="G30" s="40"/>
      <c r="H30" s="40"/>
    </row>
    <row r="31" spans="3:5" ht="12.75">
      <c r="C31" s="188"/>
      <c r="D31" s="177"/>
      <c r="E31" s="177"/>
    </row>
    <row r="32" spans="1:8" ht="12.75">
      <c r="A32" s="15" t="s">
        <v>19</v>
      </c>
      <c r="B32" s="5"/>
      <c r="C32" s="167">
        <v>0</v>
      </c>
      <c r="D32" s="40">
        <f>SUM(D30:D31)</f>
        <v>0</v>
      </c>
      <c r="E32" s="40">
        <f>SUM(E30:E31)</f>
        <v>0</v>
      </c>
      <c r="F32" s="40">
        <f>SUM(F30:F31)</f>
        <v>0</v>
      </c>
      <c r="G32" s="40">
        <f>SUM(G30:G31)</f>
        <v>0</v>
      </c>
      <c r="H32" s="40">
        <f>SUM(D32:G32)</f>
        <v>0</v>
      </c>
    </row>
    <row r="33" spans="1:6" ht="13.5" thickBot="1">
      <c r="A33" s="15"/>
      <c r="B33" s="5"/>
      <c r="C33" s="167"/>
      <c r="D33" s="177"/>
      <c r="E33" s="177"/>
      <c r="F33" s="177"/>
    </row>
    <row r="34" spans="1:9" ht="16.5" thickBot="1">
      <c r="A34" s="6" t="s">
        <v>20</v>
      </c>
      <c r="B34" s="202">
        <f>B13</f>
        <v>3</v>
      </c>
      <c r="C34" s="170">
        <f>C29+C18+C13</f>
        <v>367890.83916</v>
      </c>
      <c r="D34" s="43">
        <f>D32+D29+D22+D18+D13</f>
        <v>91972.70979</v>
      </c>
      <c r="E34" s="43">
        <f>E32+E29+E22+E18+E13</f>
        <v>91972.70979</v>
      </c>
      <c r="F34" s="43">
        <f>F32+F29+F22+F18+F13</f>
        <v>91972.70979</v>
      </c>
      <c r="G34" s="43">
        <f>G32+G29+G22+G18+G13</f>
        <v>91972.70979</v>
      </c>
      <c r="H34" s="43">
        <f>H32+H29+H22+H18+H13</f>
        <v>367890.83916</v>
      </c>
      <c r="I34" s="30"/>
    </row>
    <row r="35" spans="1:6" ht="13.5" thickBot="1">
      <c r="A35" s="15"/>
      <c r="B35" s="5"/>
      <c r="C35" s="167"/>
      <c r="D35" s="177"/>
      <c r="E35" s="177"/>
      <c r="F35" s="177"/>
    </row>
    <row r="36" spans="1:6" ht="16.5" thickBot="1">
      <c r="A36" s="6" t="s">
        <v>4</v>
      </c>
      <c r="B36" s="202"/>
      <c r="C36" s="160"/>
      <c r="D36" s="177"/>
      <c r="E36" s="177"/>
      <c r="F36" s="177"/>
    </row>
    <row r="37" spans="1:5" ht="16.5" thickBot="1">
      <c r="A37" s="23"/>
      <c r="B37" s="203"/>
      <c r="C37" s="160"/>
      <c r="D37" s="192"/>
      <c r="E37" s="180"/>
    </row>
    <row r="38" spans="1:5" ht="13.5" thickBot="1">
      <c r="A38" s="31" t="s">
        <v>6</v>
      </c>
      <c r="B38" s="204"/>
      <c r="C38" s="191"/>
      <c r="D38" s="180"/>
      <c r="E38" s="180"/>
    </row>
    <row r="39" spans="1:7" ht="12.75">
      <c r="A39" s="29" t="s">
        <v>35</v>
      </c>
      <c r="C39" s="188"/>
      <c r="D39" s="180"/>
      <c r="E39" s="180"/>
      <c r="F39" s="180"/>
      <c r="G39" s="180"/>
    </row>
    <row r="40" spans="4:8" ht="12.75" hidden="1">
      <c r="D40" s="180"/>
      <c r="E40" s="180"/>
      <c r="H40" s="177">
        <f>SUM(D40:G40)</f>
        <v>0</v>
      </c>
    </row>
    <row r="41" spans="4:8" ht="12.75" hidden="1">
      <c r="D41" s="180"/>
      <c r="E41" s="180"/>
      <c r="H41" s="177">
        <f>SUM(D41:G41)</f>
        <v>0</v>
      </c>
    </row>
    <row r="42" spans="4:8" ht="12.75" hidden="1">
      <c r="D42" s="180"/>
      <c r="E42" s="180"/>
      <c r="H42" s="177">
        <f>SUM(D42:G42)</f>
        <v>0</v>
      </c>
    </row>
    <row r="43" spans="4:8" ht="12.75" hidden="1">
      <c r="D43" s="180"/>
      <c r="E43" s="180"/>
      <c r="H43" s="177">
        <f>SUM(D43:G43)</f>
        <v>0</v>
      </c>
    </row>
    <row r="44" spans="1:8" ht="12.75" hidden="1">
      <c r="A44" s="15"/>
      <c r="B44" s="5"/>
      <c r="C44" s="21"/>
      <c r="D44" s="192"/>
      <c r="E44" s="180"/>
      <c r="H44" s="177">
        <f>SUM(D44:G44)</f>
        <v>0</v>
      </c>
    </row>
    <row r="45" spans="1:9" ht="13.5" thickBot="1">
      <c r="A45" s="15" t="s">
        <v>19</v>
      </c>
      <c r="B45" s="5"/>
      <c r="C45" s="21">
        <f>SUM(C39:C44)</f>
        <v>0</v>
      </c>
      <c r="D45" s="62">
        <f>SUM(D39:D44)</f>
        <v>0</v>
      </c>
      <c r="E45" s="62">
        <f>SUM(E39:E44)</f>
        <v>0</v>
      </c>
      <c r="F45" s="62">
        <f>SUM(F39:F44)</f>
        <v>0</v>
      </c>
      <c r="G45" s="62">
        <f>SUM(G39:G44)</f>
        <v>0</v>
      </c>
      <c r="H45" s="40">
        <f>SUM(H39)</f>
        <v>0</v>
      </c>
      <c r="I45" s="30"/>
    </row>
    <row r="46" spans="1:8" ht="13.5" thickBot="1">
      <c r="A46" s="31" t="s">
        <v>8</v>
      </c>
      <c r="B46" s="204"/>
      <c r="C46" s="191"/>
      <c r="D46" s="62"/>
      <c r="E46" s="62"/>
      <c r="F46" s="62"/>
      <c r="G46" s="40"/>
      <c r="H46" s="40"/>
    </row>
    <row r="47" spans="1:8" ht="12.75">
      <c r="A47" s="32" t="s">
        <v>35</v>
      </c>
      <c r="B47" s="205"/>
      <c r="C47" s="191"/>
      <c r="D47" s="62"/>
      <c r="E47" s="62"/>
      <c r="F47" s="62"/>
      <c r="G47" s="40"/>
      <c r="H47" s="40"/>
    </row>
    <row r="48" spans="1:8" ht="12.75" hidden="1">
      <c r="A48" s="15"/>
      <c r="B48" s="5"/>
      <c r="C48" s="21"/>
      <c r="D48" s="62"/>
      <c r="E48" s="62"/>
      <c r="F48" s="62"/>
      <c r="G48" s="40"/>
      <c r="H48" s="40">
        <f>SUM(D48:G48)</f>
        <v>0</v>
      </c>
    </row>
    <row r="49" spans="1:8" ht="12.75" hidden="1">
      <c r="A49" s="15"/>
      <c r="B49" s="5"/>
      <c r="C49" s="21"/>
      <c r="D49" s="62"/>
      <c r="E49" s="62"/>
      <c r="F49" s="62"/>
      <c r="G49" s="40"/>
      <c r="H49" s="40">
        <f>SUM(D49:G49)</f>
        <v>0</v>
      </c>
    </row>
    <row r="50" spans="1:9" ht="13.5" thickBot="1">
      <c r="A50" s="15" t="s">
        <v>19</v>
      </c>
      <c r="B50" s="5"/>
      <c r="C50" s="21">
        <v>0</v>
      </c>
      <c r="D50" s="40">
        <f>SUM(D47:D49)</f>
        <v>0</v>
      </c>
      <c r="E50" s="40">
        <f>SUM(E47:E49)</f>
        <v>0</v>
      </c>
      <c r="F50" s="40">
        <f>SUM(F47:F49)</f>
        <v>0</v>
      </c>
      <c r="G50" s="40">
        <f>SUM(G47:G49)</f>
        <v>0</v>
      </c>
      <c r="H50" s="40">
        <f>SUM(H47:H49)</f>
        <v>0</v>
      </c>
      <c r="I50" s="30"/>
    </row>
    <row r="51" spans="1:8" ht="13.5" thickBot="1">
      <c r="A51" s="31" t="s">
        <v>7</v>
      </c>
      <c r="B51" s="204"/>
      <c r="C51" s="191"/>
      <c r="D51" s="62"/>
      <c r="E51" s="62"/>
      <c r="F51" s="62"/>
      <c r="G51" s="40"/>
      <c r="H51" s="40"/>
    </row>
    <row r="52" spans="1:8" ht="12.75">
      <c r="A52" s="32" t="s">
        <v>36</v>
      </c>
      <c r="B52" s="205"/>
      <c r="C52" s="191"/>
      <c r="D52" s="62"/>
      <c r="E52" s="62"/>
      <c r="F52" s="62"/>
      <c r="G52" s="40"/>
      <c r="H52" s="40"/>
    </row>
    <row r="53" spans="1:8" ht="12.75" hidden="1">
      <c r="A53" s="15"/>
      <c r="B53" s="5"/>
      <c r="C53" s="21"/>
      <c r="D53" s="62"/>
      <c r="E53" s="62"/>
      <c r="F53" s="62"/>
      <c r="G53" s="40"/>
      <c r="H53" s="40">
        <f aca="true" t="shared" si="0" ref="H53:H63">SUM(D53:G53)</f>
        <v>0</v>
      </c>
    </row>
    <row r="54" spans="1:8" ht="12.75" hidden="1">
      <c r="A54" s="15"/>
      <c r="B54" s="5"/>
      <c r="C54" s="21"/>
      <c r="D54" s="62"/>
      <c r="E54" s="62"/>
      <c r="F54" s="62"/>
      <c r="G54" s="40"/>
      <c r="H54" s="40">
        <f t="shared" si="0"/>
        <v>0</v>
      </c>
    </row>
    <row r="55" spans="1:8" ht="12.75" hidden="1">
      <c r="A55" s="15"/>
      <c r="B55" s="5"/>
      <c r="C55" s="21"/>
      <c r="D55" s="62"/>
      <c r="E55" s="62"/>
      <c r="F55" s="62"/>
      <c r="G55" s="40"/>
      <c r="H55" s="40">
        <f t="shared" si="0"/>
        <v>0</v>
      </c>
    </row>
    <row r="56" spans="1:8" ht="12.75" hidden="1">
      <c r="A56" s="15"/>
      <c r="B56" s="5"/>
      <c r="C56" s="21"/>
      <c r="D56" s="62"/>
      <c r="E56" s="62"/>
      <c r="F56" s="62"/>
      <c r="G56" s="40"/>
      <c r="H56" s="40">
        <f t="shared" si="0"/>
        <v>0</v>
      </c>
    </row>
    <row r="57" spans="1:8" ht="12.75" hidden="1">
      <c r="A57" s="15"/>
      <c r="B57" s="5"/>
      <c r="C57" s="21"/>
      <c r="D57" s="62"/>
      <c r="E57" s="62"/>
      <c r="F57" s="62"/>
      <c r="G57" s="40"/>
      <c r="H57" s="40">
        <f t="shared" si="0"/>
        <v>0</v>
      </c>
    </row>
    <row r="58" spans="1:8" ht="12.75" hidden="1">
      <c r="A58" s="15"/>
      <c r="B58" s="5"/>
      <c r="C58" s="21"/>
      <c r="D58" s="62"/>
      <c r="E58" s="62"/>
      <c r="F58" s="62"/>
      <c r="G58" s="40"/>
      <c r="H58" s="40">
        <f t="shared" si="0"/>
        <v>0</v>
      </c>
    </row>
    <row r="59" spans="1:8" ht="12.75" hidden="1">
      <c r="A59" s="15"/>
      <c r="B59" s="5"/>
      <c r="C59" s="21"/>
      <c r="D59" s="62"/>
      <c r="E59" s="62"/>
      <c r="F59" s="62"/>
      <c r="G59" s="40"/>
      <c r="H59" s="40">
        <f t="shared" si="0"/>
        <v>0</v>
      </c>
    </row>
    <row r="60" spans="1:8" ht="12.75" hidden="1">
      <c r="A60" s="15"/>
      <c r="B60" s="5"/>
      <c r="C60" s="21"/>
      <c r="D60" s="62"/>
      <c r="E60" s="62"/>
      <c r="F60" s="62"/>
      <c r="G60" s="40"/>
      <c r="H60" s="40">
        <f t="shared" si="0"/>
        <v>0</v>
      </c>
    </row>
    <row r="61" spans="1:8" ht="12.75" hidden="1">
      <c r="A61" s="15"/>
      <c r="B61" s="5"/>
      <c r="C61" s="21"/>
      <c r="D61" s="62"/>
      <c r="E61" s="62"/>
      <c r="F61" s="62"/>
      <c r="G61" s="40"/>
      <c r="H61" s="40">
        <f t="shared" si="0"/>
        <v>0</v>
      </c>
    </row>
    <row r="62" spans="1:8" ht="12.75" hidden="1">
      <c r="A62" s="15"/>
      <c r="B62" s="5"/>
      <c r="C62" s="21"/>
      <c r="D62" s="62"/>
      <c r="E62" s="62"/>
      <c r="F62" s="62"/>
      <c r="G62" s="40"/>
      <c r="H62" s="40">
        <f t="shared" si="0"/>
        <v>0</v>
      </c>
    </row>
    <row r="63" spans="1:8" ht="12.75" hidden="1">
      <c r="A63" s="15"/>
      <c r="B63" s="5"/>
      <c r="C63" s="21"/>
      <c r="D63" s="62"/>
      <c r="E63" s="62"/>
      <c r="F63" s="62"/>
      <c r="G63" s="40"/>
      <c r="H63" s="40">
        <f t="shared" si="0"/>
        <v>0</v>
      </c>
    </row>
    <row r="64" spans="1:8" ht="13.5" thickBot="1">
      <c r="A64" s="15" t="s">
        <v>19</v>
      </c>
      <c r="B64" s="5"/>
      <c r="C64" s="21">
        <v>0</v>
      </c>
      <c r="D64" s="40">
        <f>SUM(D52:D63)</f>
        <v>0</v>
      </c>
      <c r="E64" s="40">
        <f>SUM(E52:E63)</f>
        <v>0</v>
      </c>
      <c r="F64" s="40">
        <f>SUM(F52:F63)</f>
        <v>0</v>
      </c>
      <c r="G64" s="40">
        <f>SUM(G52:G63)</f>
        <v>0</v>
      </c>
      <c r="H64" s="40">
        <f>SUM(H52:H63)</f>
        <v>0</v>
      </c>
    </row>
    <row r="65" spans="1:8" ht="13.5" thickBot="1">
      <c r="A65" s="31" t="s">
        <v>9</v>
      </c>
      <c r="B65" s="204"/>
      <c r="C65" s="191"/>
      <c r="D65" s="62"/>
      <c r="E65" s="62"/>
      <c r="F65" s="62"/>
      <c r="G65" s="40"/>
      <c r="H65" s="40"/>
    </row>
    <row r="66" spans="1:7" ht="12.75">
      <c r="A66" s="29" t="s">
        <v>35</v>
      </c>
      <c r="C66" s="188"/>
      <c r="D66" s="180"/>
      <c r="E66" s="180"/>
      <c r="F66" s="180"/>
      <c r="G66" s="180"/>
    </row>
    <row r="67" spans="1:8" ht="12.75" hidden="1">
      <c r="A67" s="32"/>
      <c r="B67" s="205"/>
      <c r="C67" s="191"/>
      <c r="D67" s="67"/>
      <c r="E67" s="62"/>
      <c r="F67" s="62"/>
      <c r="G67" s="40"/>
      <c r="H67" s="40">
        <v>0</v>
      </c>
    </row>
    <row r="68" spans="1:8" ht="12.75" hidden="1">
      <c r="A68" s="32"/>
      <c r="B68" s="205"/>
      <c r="C68" s="191"/>
      <c r="D68" s="67"/>
      <c r="E68" s="62"/>
      <c r="F68" s="62"/>
      <c r="G68" s="40"/>
      <c r="H68" s="40">
        <v>0</v>
      </c>
    </row>
    <row r="69" spans="1:8" ht="12.75" hidden="1">
      <c r="A69" s="32"/>
      <c r="B69" s="205"/>
      <c r="C69" s="191"/>
      <c r="D69" s="67"/>
      <c r="E69" s="62"/>
      <c r="F69" s="62"/>
      <c r="G69" s="40"/>
      <c r="H69" s="40">
        <v>0</v>
      </c>
    </row>
    <row r="70" spans="1:8" ht="12.75" hidden="1">
      <c r="A70" s="32"/>
      <c r="B70" s="205"/>
      <c r="C70" s="191"/>
      <c r="D70" s="67"/>
      <c r="E70" s="62"/>
      <c r="F70" s="62"/>
      <c r="G70" s="40"/>
      <c r="H70" s="40">
        <v>0</v>
      </c>
    </row>
    <row r="71" spans="1:8" ht="12.75" hidden="1">
      <c r="A71" s="32"/>
      <c r="B71" s="205"/>
      <c r="C71" s="191"/>
      <c r="D71" s="67"/>
      <c r="E71" s="62"/>
      <c r="F71" s="62"/>
      <c r="G71" s="40"/>
      <c r="H71" s="40"/>
    </row>
    <row r="72" spans="1:8" ht="12.75" hidden="1">
      <c r="A72" s="32"/>
      <c r="B72" s="205"/>
      <c r="C72" s="191"/>
      <c r="D72" s="67">
        <v>3750</v>
      </c>
      <c r="E72" s="62">
        <v>3750</v>
      </c>
      <c r="F72" s="62">
        <v>3750</v>
      </c>
      <c r="G72" s="40">
        <v>3750</v>
      </c>
      <c r="H72" s="40">
        <v>15000</v>
      </c>
    </row>
    <row r="73" spans="1:8" ht="12.75" hidden="1">
      <c r="A73" s="15"/>
      <c r="B73" s="5"/>
      <c r="C73" s="21"/>
      <c r="D73" s="67"/>
      <c r="E73" s="62"/>
      <c r="F73" s="62"/>
      <c r="G73" s="40"/>
      <c r="H73" s="40">
        <f>SUM(D73:G73)</f>
        <v>0</v>
      </c>
    </row>
    <row r="74" spans="4:8" ht="12.75" hidden="1">
      <c r="D74" s="62"/>
      <c r="E74" s="62"/>
      <c r="F74" s="62"/>
      <c r="G74" s="40"/>
      <c r="H74" s="40">
        <f>SUM(D74:G74)</f>
        <v>0</v>
      </c>
    </row>
    <row r="75" spans="1:9" ht="13.5" thickBot="1">
      <c r="A75" s="15" t="s">
        <v>19</v>
      </c>
      <c r="B75" s="5"/>
      <c r="C75" s="21">
        <f>SUM(C66:C74)</f>
        <v>0</v>
      </c>
      <c r="D75" s="40">
        <f>D43</f>
        <v>0</v>
      </c>
      <c r="E75" s="40">
        <f>E43</f>
        <v>0</v>
      </c>
      <c r="F75" s="40">
        <f>F43</f>
        <v>0</v>
      </c>
      <c r="G75" s="40">
        <f>G43</f>
        <v>0</v>
      </c>
      <c r="H75" s="40">
        <f>SUM(H43)</f>
        <v>0</v>
      </c>
      <c r="I75" s="30"/>
    </row>
    <row r="76" spans="1:8" ht="13.5" thickBot="1">
      <c r="A76" s="31" t="s">
        <v>10</v>
      </c>
      <c r="B76" s="204"/>
      <c r="C76" s="191"/>
      <c r="D76" s="62"/>
      <c r="E76" s="62"/>
      <c r="F76" s="62"/>
      <c r="G76" s="40"/>
      <c r="H76" s="40"/>
    </row>
    <row r="77" spans="1:7" ht="12.75">
      <c r="A77" s="29" t="s">
        <v>35</v>
      </c>
      <c r="C77" s="188"/>
      <c r="D77" s="180"/>
      <c r="E77" s="180"/>
      <c r="F77" s="180"/>
      <c r="G77" s="180"/>
    </row>
    <row r="78" spans="3:8" ht="12.75" hidden="1">
      <c r="C78" s="188"/>
      <c r="D78" s="180"/>
      <c r="E78" s="180"/>
      <c r="F78" s="180"/>
      <c r="G78" s="180"/>
      <c r="H78" s="177">
        <f aca="true" t="shared" si="1" ref="H78:H108">SUM(D78:G78)</f>
        <v>0</v>
      </c>
    </row>
    <row r="79" spans="1:8" ht="12.75" hidden="1">
      <c r="A79" s="32"/>
      <c r="B79" s="205"/>
      <c r="C79" s="191"/>
      <c r="D79" s="67"/>
      <c r="E79" s="133"/>
      <c r="F79" s="62"/>
      <c r="G79" s="40"/>
      <c r="H79" s="40">
        <f t="shared" si="1"/>
        <v>0</v>
      </c>
    </row>
    <row r="80" spans="1:8" ht="12.75" hidden="1">
      <c r="A80" s="32"/>
      <c r="B80" s="205"/>
      <c r="C80" s="191"/>
      <c r="D80" s="67"/>
      <c r="E80" s="133"/>
      <c r="F80" s="62"/>
      <c r="G80" s="40"/>
      <c r="H80" s="40">
        <f t="shared" si="1"/>
        <v>0</v>
      </c>
    </row>
    <row r="81" spans="1:8" ht="12.75" hidden="1">
      <c r="A81" s="32"/>
      <c r="B81" s="205"/>
      <c r="C81" s="191"/>
      <c r="D81" s="67"/>
      <c r="E81" s="133"/>
      <c r="F81" s="62"/>
      <c r="G81" s="40"/>
      <c r="H81" s="40">
        <f t="shared" si="1"/>
        <v>0</v>
      </c>
    </row>
    <row r="82" spans="1:8" ht="12.75" hidden="1">
      <c r="A82" s="32"/>
      <c r="B82" s="205"/>
      <c r="C82" s="191"/>
      <c r="D82" s="67"/>
      <c r="E82" s="133"/>
      <c r="F82" s="62"/>
      <c r="G82" s="40"/>
      <c r="H82" s="40">
        <f t="shared" si="1"/>
        <v>0</v>
      </c>
    </row>
    <row r="83" spans="1:8" ht="12.75" hidden="1">
      <c r="A83" s="32"/>
      <c r="B83" s="205"/>
      <c r="C83" s="191"/>
      <c r="D83" s="67"/>
      <c r="E83" s="133"/>
      <c r="F83" s="62"/>
      <c r="G83" s="40"/>
      <c r="H83" s="40">
        <f t="shared" si="1"/>
        <v>0</v>
      </c>
    </row>
    <row r="84" spans="1:8" ht="12.75" hidden="1">
      <c r="A84" s="32"/>
      <c r="B84" s="205"/>
      <c r="C84" s="191"/>
      <c r="D84" s="67"/>
      <c r="E84" s="133"/>
      <c r="F84" s="62"/>
      <c r="G84" s="40"/>
      <c r="H84" s="40">
        <f t="shared" si="1"/>
        <v>0</v>
      </c>
    </row>
    <row r="85" spans="1:8" ht="12.75" hidden="1">
      <c r="A85" s="32"/>
      <c r="B85" s="205"/>
      <c r="C85" s="191"/>
      <c r="D85" s="67"/>
      <c r="E85" s="133"/>
      <c r="F85" s="62"/>
      <c r="G85" s="40"/>
      <c r="H85" s="40">
        <f t="shared" si="1"/>
        <v>0</v>
      </c>
    </row>
    <row r="86" spans="1:8" ht="12.75" hidden="1">
      <c r="A86" s="32"/>
      <c r="B86" s="205"/>
      <c r="C86" s="191"/>
      <c r="D86" s="67"/>
      <c r="E86" s="133"/>
      <c r="F86" s="62"/>
      <c r="G86" s="40"/>
      <c r="H86" s="40">
        <f t="shared" si="1"/>
        <v>0</v>
      </c>
    </row>
    <row r="87" spans="1:8" ht="12.75" hidden="1">
      <c r="A87" s="32"/>
      <c r="B87" s="205"/>
      <c r="C87" s="191"/>
      <c r="D87" s="67"/>
      <c r="E87" s="133"/>
      <c r="F87" s="62"/>
      <c r="G87" s="40"/>
      <c r="H87" s="40">
        <f t="shared" si="1"/>
        <v>0</v>
      </c>
    </row>
    <row r="88" spans="1:8" ht="12.75" hidden="1">
      <c r="A88" s="32"/>
      <c r="B88" s="205"/>
      <c r="C88" s="191"/>
      <c r="D88" s="67"/>
      <c r="E88" s="133"/>
      <c r="F88" s="62"/>
      <c r="G88" s="40"/>
      <c r="H88" s="40">
        <f t="shared" si="1"/>
        <v>0</v>
      </c>
    </row>
    <row r="89" spans="1:8" ht="12.75" hidden="1">
      <c r="A89" s="32"/>
      <c r="B89" s="205"/>
      <c r="C89" s="191"/>
      <c r="D89" s="67"/>
      <c r="E89" s="133"/>
      <c r="F89" s="62"/>
      <c r="G89" s="40"/>
      <c r="H89" s="40">
        <f t="shared" si="1"/>
        <v>0</v>
      </c>
    </row>
    <row r="90" spans="1:8" ht="12.75" hidden="1">
      <c r="A90" s="32"/>
      <c r="B90" s="205"/>
      <c r="C90" s="191"/>
      <c r="D90" s="67"/>
      <c r="E90" s="133"/>
      <c r="F90" s="62"/>
      <c r="G90" s="40"/>
      <c r="H90" s="40">
        <f t="shared" si="1"/>
        <v>0</v>
      </c>
    </row>
    <row r="91" spans="1:8" ht="12.75" hidden="1">
      <c r="A91" s="32"/>
      <c r="B91" s="205"/>
      <c r="C91" s="191"/>
      <c r="D91" s="67"/>
      <c r="E91" s="133"/>
      <c r="F91" s="62"/>
      <c r="G91" s="40"/>
      <c r="H91" s="40">
        <f t="shared" si="1"/>
        <v>0</v>
      </c>
    </row>
    <row r="92" spans="1:8" ht="12.75" hidden="1">
      <c r="A92" s="32"/>
      <c r="B92" s="205"/>
      <c r="C92" s="191"/>
      <c r="D92" s="67"/>
      <c r="E92" s="133"/>
      <c r="F92" s="62"/>
      <c r="G92" s="40"/>
      <c r="H92" s="40">
        <f t="shared" si="1"/>
        <v>0</v>
      </c>
    </row>
    <row r="93" spans="1:8" ht="12.75" hidden="1">
      <c r="A93" s="32"/>
      <c r="B93" s="205"/>
      <c r="C93" s="191"/>
      <c r="D93" s="67"/>
      <c r="E93" s="133"/>
      <c r="F93" s="62"/>
      <c r="G93" s="40"/>
      <c r="H93" s="40">
        <f t="shared" si="1"/>
        <v>0</v>
      </c>
    </row>
    <row r="94" spans="1:8" ht="12.75" hidden="1">
      <c r="A94" s="32"/>
      <c r="B94" s="205"/>
      <c r="C94" s="191"/>
      <c r="D94" s="67"/>
      <c r="E94" s="133"/>
      <c r="F94" s="62"/>
      <c r="G94" s="40"/>
      <c r="H94" s="40">
        <f t="shared" si="1"/>
        <v>0</v>
      </c>
    </row>
    <row r="95" spans="1:8" ht="12.75" hidden="1">
      <c r="A95" s="32"/>
      <c r="B95" s="205"/>
      <c r="C95" s="191"/>
      <c r="D95" s="67"/>
      <c r="E95" s="133"/>
      <c r="F95" s="62"/>
      <c r="G95" s="40"/>
      <c r="H95" s="40">
        <f t="shared" si="1"/>
        <v>0</v>
      </c>
    </row>
    <row r="96" spans="1:8" ht="12.75" hidden="1">
      <c r="A96" s="32"/>
      <c r="B96" s="205"/>
      <c r="C96" s="191"/>
      <c r="D96" s="67"/>
      <c r="E96" s="133"/>
      <c r="F96" s="62"/>
      <c r="G96" s="40"/>
      <c r="H96" s="40">
        <f t="shared" si="1"/>
        <v>0</v>
      </c>
    </row>
    <row r="97" spans="1:8" ht="12.75" hidden="1">
      <c r="A97" s="32"/>
      <c r="B97" s="205"/>
      <c r="C97" s="191"/>
      <c r="D97" s="67"/>
      <c r="E97" s="133"/>
      <c r="F97" s="62"/>
      <c r="G97" s="40"/>
      <c r="H97" s="40">
        <f t="shared" si="1"/>
        <v>0</v>
      </c>
    </row>
    <row r="98" spans="1:8" ht="12.75" hidden="1">
      <c r="A98" s="32"/>
      <c r="B98" s="205"/>
      <c r="C98" s="191"/>
      <c r="D98" s="67"/>
      <c r="E98" s="133"/>
      <c r="F98" s="62"/>
      <c r="G98" s="40"/>
      <c r="H98" s="40">
        <f t="shared" si="1"/>
        <v>0</v>
      </c>
    </row>
    <row r="99" spans="1:8" ht="12.75" hidden="1">
      <c r="A99" s="32"/>
      <c r="B99" s="205"/>
      <c r="C99" s="191"/>
      <c r="D99" s="67"/>
      <c r="E99" s="133"/>
      <c r="F99" s="62"/>
      <c r="G99" s="40"/>
      <c r="H99" s="40">
        <f t="shared" si="1"/>
        <v>0</v>
      </c>
    </row>
    <row r="100" spans="1:8" ht="12.75" hidden="1">
      <c r="A100" s="32"/>
      <c r="B100" s="205"/>
      <c r="C100" s="191"/>
      <c r="D100" s="67"/>
      <c r="E100" s="133"/>
      <c r="F100" s="62"/>
      <c r="G100" s="40"/>
      <c r="H100" s="40">
        <f t="shared" si="1"/>
        <v>0</v>
      </c>
    </row>
    <row r="101" spans="1:8" ht="12.75" hidden="1">
      <c r="A101" s="32"/>
      <c r="B101" s="205"/>
      <c r="C101" s="191"/>
      <c r="D101" s="67"/>
      <c r="E101" s="133"/>
      <c r="F101" s="62"/>
      <c r="G101" s="40"/>
      <c r="H101" s="40">
        <f t="shared" si="1"/>
        <v>0</v>
      </c>
    </row>
    <row r="102" spans="1:8" ht="12.75" hidden="1">
      <c r="A102" s="32"/>
      <c r="B102" s="205"/>
      <c r="C102" s="191"/>
      <c r="D102" s="67"/>
      <c r="E102" s="133"/>
      <c r="F102" s="62"/>
      <c r="G102" s="40"/>
      <c r="H102" s="40">
        <f t="shared" si="1"/>
        <v>0</v>
      </c>
    </row>
    <row r="103" spans="1:8" ht="12.75" hidden="1">
      <c r="A103" s="32"/>
      <c r="B103" s="205"/>
      <c r="C103" s="191"/>
      <c r="D103" s="67"/>
      <c r="E103" s="133"/>
      <c r="F103" s="62"/>
      <c r="G103" s="40"/>
      <c r="H103" s="40">
        <f t="shared" si="1"/>
        <v>0</v>
      </c>
    </row>
    <row r="104" spans="1:8" ht="12.75" hidden="1">
      <c r="A104" s="32"/>
      <c r="B104" s="205"/>
      <c r="C104" s="191"/>
      <c r="D104" s="67"/>
      <c r="E104" s="133"/>
      <c r="F104" s="62"/>
      <c r="G104" s="40"/>
      <c r="H104" s="40">
        <f t="shared" si="1"/>
        <v>0</v>
      </c>
    </row>
    <row r="105" spans="1:8" ht="12.75" hidden="1">
      <c r="A105" s="32"/>
      <c r="B105" s="205"/>
      <c r="C105" s="191"/>
      <c r="D105" s="67"/>
      <c r="E105" s="133"/>
      <c r="F105" s="62"/>
      <c r="G105" s="40"/>
      <c r="H105" s="40">
        <f t="shared" si="1"/>
        <v>0</v>
      </c>
    </row>
    <row r="106" spans="1:8" ht="12.75" hidden="1">
      <c r="A106" s="32"/>
      <c r="B106" s="205"/>
      <c r="C106" s="191"/>
      <c r="D106" s="67"/>
      <c r="E106" s="133"/>
      <c r="F106" s="62"/>
      <c r="G106" s="40"/>
      <c r="H106" s="40">
        <f t="shared" si="1"/>
        <v>0</v>
      </c>
    </row>
    <row r="107" spans="1:8" ht="12.75" hidden="1">
      <c r="A107" s="32"/>
      <c r="B107" s="205"/>
      <c r="C107" s="191"/>
      <c r="D107" s="67"/>
      <c r="E107" s="133"/>
      <c r="F107" s="62"/>
      <c r="G107" s="40"/>
      <c r="H107" s="40">
        <f t="shared" si="1"/>
        <v>0</v>
      </c>
    </row>
    <row r="108" spans="1:8" ht="12.75" hidden="1">
      <c r="A108" s="15"/>
      <c r="B108" s="5"/>
      <c r="C108" s="21"/>
      <c r="D108" s="67"/>
      <c r="E108" s="133"/>
      <c r="F108" s="62"/>
      <c r="G108" s="40"/>
      <c r="H108" s="40">
        <f t="shared" si="1"/>
        <v>0</v>
      </c>
    </row>
    <row r="109" spans="1:9" ht="12.75">
      <c r="A109" s="15" t="s">
        <v>19</v>
      </c>
      <c r="B109" s="5"/>
      <c r="C109" s="21">
        <f>SUM(C77:C108)</f>
        <v>0</v>
      </c>
      <c r="D109" s="40">
        <f>D77</f>
        <v>0</v>
      </c>
      <c r="E109" s="40">
        <f>E77</f>
        <v>0</v>
      </c>
      <c r="F109" s="40">
        <f>F77</f>
        <v>0</v>
      </c>
      <c r="G109" s="40">
        <f>G77</f>
        <v>0</v>
      </c>
      <c r="H109" s="40">
        <f>SUM(H77)</f>
        <v>0</v>
      </c>
      <c r="I109" s="30"/>
    </row>
    <row r="110" spans="1:8" ht="12.75">
      <c r="A110" s="190" t="s">
        <v>11</v>
      </c>
      <c r="B110" s="204"/>
      <c r="C110" s="179"/>
      <c r="D110" s="65"/>
      <c r="E110" s="133"/>
      <c r="F110" s="62"/>
      <c r="G110" s="40"/>
      <c r="H110" s="40"/>
    </row>
    <row r="111" spans="1:8" ht="12.75">
      <c r="A111" s="32" t="s">
        <v>36</v>
      </c>
      <c r="B111" s="205"/>
      <c r="C111" s="191"/>
      <c r="D111" s="67"/>
      <c r="E111" s="62"/>
      <c r="F111" s="62"/>
      <c r="G111" s="40"/>
      <c r="H111" s="40"/>
    </row>
    <row r="112" spans="1:8" ht="12.75" hidden="1">
      <c r="A112" s="15"/>
      <c r="B112" s="5"/>
      <c r="C112" s="21"/>
      <c r="D112" s="67"/>
      <c r="E112" s="62"/>
      <c r="F112" s="62"/>
      <c r="G112" s="40"/>
      <c r="H112" s="40">
        <f>SUM(D112:G112)</f>
        <v>0</v>
      </c>
    </row>
    <row r="113" spans="1:8" ht="12.75" hidden="1">
      <c r="A113" s="15"/>
      <c r="B113" s="5"/>
      <c r="C113" s="21"/>
      <c r="D113" s="67"/>
      <c r="E113" s="62"/>
      <c r="F113" s="62"/>
      <c r="G113" s="40"/>
      <c r="H113" s="40">
        <f>SUM(D113:G113)</f>
        <v>0</v>
      </c>
    </row>
    <row r="114" spans="1:8" ht="12.75" hidden="1">
      <c r="A114" s="15"/>
      <c r="B114" s="5"/>
      <c r="C114" s="21"/>
      <c r="D114" s="67"/>
      <c r="E114" s="62"/>
      <c r="F114" s="62"/>
      <c r="G114" s="40"/>
      <c r="H114" s="40">
        <f>SUM(D114:G114)</f>
        <v>0</v>
      </c>
    </row>
    <row r="115" spans="1:8" ht="12.75" hidden="1">
      <c r="A115" s="15"/>
      <c r="B115" s="5"/>
      <c r="C115" s="21"/>
      <c r="D115" s="67"/>
      <c r="E115" s="62"/>
      <c r="F115" s="62"/>
      <c r="G115" s="40"/>
      <c r="H115" s="40">
        <f>SUM(D115:G115)</f>
        <v>0</v>
      </c>
    </row>
    <row r="116" spans="1:8" ht="12.75" hidden="1">
      <c r="A116" s="15"/>
      <c r="B116" s="5"/>
      <c r="C116" s="21"/>
      <c r="D116" s="67"/>
      <c r="E116" s="62"/>
      <c r="F116" s="62"/>
      <c r="G116" s="40"/>
      <c r="H116" s="40">
        <f>SUM(D116:G116)</f>
        <v>0</v>
      </c>
    </row>
    <row r="117" spans="1:9" ht="12.75">
      <c r="A117" s="15" t="s">
        <v>19</v>
      </c>
      <c r="B117" s="5"/>
      <c r="C117" s="21">
        <v>0</v>
      </c>
      <c r="D117" s="40">
        <f>SUM(D112:D116)</f>
        <v>0</v>
      </c>
      <c r="E117" s="40">
        <f>SUM(E112:E116)</f>
        <v>0</v>
      </c>
      <c r="F117" s="40">
        <f>SUM(F112:F116)</f>
        <v>0</v>
      </c>
      <c r="G117" s="40">
        <f>SUM(G112:G116)</f>
        <v>0</v>
      </c>
      <c r="H117" s="40">
        <f>SUM(H112:H116)</f>
        <v>0</v>
      </c>
      <c r="I117" s="30"/>
    </row>
    <row r="118" spans="1:8" ht="12.75">
      <c r="A118" s="194" t="s">
        <v>12</v>
      </c>
      <c r="B118" s="204"/>
      <c r="C118" s="191"/>
      <c r="D118" s="59"/>
      <c r="E118" s="59"/>
      <c r="F118" s="62"/>
      <c r="G118" s="40"/>
      <c r="H118" s="40"/>
    </row>
    <row r="119" spans="1:4" ht="12.75">
      <c r="A119" s="32" t="s">
        <v>35</v>
      </c>
      <c r="B119" s="205"/>
      <c r="C119" s="191"/>
      <c r="D119" s="193"/>
    </row>
    <row r="120" spans="2:8" s="135" customFormat="1" ht="12.75" hidden="1">
      <c r="B120" s="187"/>
      <c r="C120" s="188"/>
      <c r="D120" s="171"/>
      <c r="E120" s="60"/>
      <c r="F120" s="171"/>
      <c r="G120" s="45"/>
      <c r="H120" s="45">
        <f aca="true" t="shared" si="2" ref="H120:H132">SUM(D120:G120)</f>
        <v>0</v>
      </c>
    </row>
    <row r="121" spans="2:8" s="135" customFormat="1" ht="12.75" hidden="1">
      <c r="B121" s="187"/>
      <c r="C121" s="188"/>
      <c r="D121" s="171"/>
      <c r="E121" s="60"/>
      <c r="F121" s="171"/>
      <c r="G121" s="45"/>
      <c r="H121" s="45">
        <f t="shared" si="2"/>
        <v>0</v>
      </c>
    </row>
    <row r="122" spans="2:8" s="135" customFormat="1" ht="12.75" hidden="1">
      <c r="B122" s="187"/>
      <c r="C122" s="188"/>
      <c r="D122" s="171"/>
      <c r="E122" s="60"/>
      <c r="F122" s="171"/>
      <c r="G122" s="45"/>
      <c r="H122" s="45">
        <f t="shared" si="2"/>
        <v>0</v>
      </c>
    </row>
    <row r="123" spans="2:8" s="135" customFormat="1" ht="12.75" hidden="1">
      <c r="B123" s="187"/>
      <c r="C123" s="188"/>
      <c r="D123" s="171"/>
      <c r="E123" s="60"/>
      <c r="F123" s="171"/>
      <c r="G123" s="45"/>
      <c r="H123" s="45">
        <f t="shared" si="2"/>
        <v>0</v>
      </c>
    </row>
    <row r="124" spans="2:8" s="135" customFormat="1" ht="12.75" hidden="1">
      <c r="B124" s="187"/>
      <c r="C124" s="188"/>
      <c r="D124" s="171"/>
      <c r="E124" s="60"/>
      <c r="F124" s="171"/>
      <c r="G124" s="45"/>
      <c r="H124" s="45">
        <f t="shared" si="2"/>
        <v>0</v>
      </c>
    </row>
    <row r="125" spans="2:8" s="135" customFormat="1" ht="12.75" hidden="1">
      <c r="B125" s="187"/>
      <c r="C125" s="188"/>
      <c r="D125" s="171"/>
      <c r="E125" s="60"/>
      <c r="F125" s="171"/>
      <c r="G125" s="45"/>
      <c r="H125" s="45">
        <f t="shared" si="2"/>
        <v>0</v>
      </c>
    </row>
    <row r="126" spans="2:8" s="135" customFormat="1" ht="12.75" hidden="1">
      <c r="B126" s="187"/>
      <c r="C126" s="188"/>
      <c r="D126" s="171"/>
      <c r="E126" s="60"/>
      <c r="F126" s="171"/>
      <c r="G126" s="45"/>
      <c r="H126" s="45">
        <f t="shared" si="2"/>
        <v>0</v>
      </c>
    </row>
    <row r="127" spans="2:8" s="135" customFormat="1" ht="12.75" hidden="1">
      <c r="B127" s="187"/>
      <c r="C127" s="188"/>
      <c r="D127" s="171"/>
      <c r="E127" s="60"/>
      <c r="F127" s="171"/>
      <c r="G127" s="45"/>
      <c r="H127" s="45">
        <f t="shared" si="2"/>
        <v>0</v>
      </c>
    </row>
    <row r="128" spans="2:8" s="135" customFormat="1" ht="12.75" hidden="1">
      <c r="B128" s="187"/>
      <c r="C128" s="188"/>
      <c r="D128" s="171"/>
      <c r="E128" s="60"/>
      <c r="F128" s="171"/>
      <c r="G128" s="45"/>
      <c r="H128" s="45">
        <f t="shared" si="2"/>
        <v>0</v>
      </c>
    </row>
    <row r="129" spans="2:8" s="135" customFormat="1" ht="12.75" hidden="1">
      <c r="B129" s="187"/>
      <c r="C129" s="188"/>
      <c r="D129" s="171"/>
      <c r="E129" s="60"/>
      <c r="F129" s="171"/>
      <c r="G129" s="45"/>
      <c r="H129" s="45">
        <f t="shared" si="2"/>
        <v>0</v>
      </c>
    </row>
    <row r="130" spans="1:8" s="135" customFormat="1" ht="12.75" hidden="1">
      <c r="A130" s="16"/>
      <c r="B130" s="206"/>
      <c r="C130" s="167"/>
      <c r="D130" s="43"/>
      <c r="E130" s="60"/>
      <c r="F130" s="172"/>
      <c r="G130" s="45"/>
      <c r="H130" s="45">
        <f t="shared" si="2"/>
        <v>0</v>
      </c>
    </row>
    <row r="131" spans="1:8" s="135" customFormat="1" ht="12.75" hidden="1">
      <c r="A131" s="16"/>
      <c r="B131" s="206"/>
      <c r="C131" s="167"/>
      <c r="D131" s="43"/>
      <c r="E131" s="60"/>
      <c r="F131" s="172"/>
      <c r="G131" s="45"/>
      <c r="H131" s="45">
        <f t="shared" si="2"/>
        <v>0</v>
      </c>
    </row>
    <row r="132" spans="1:8" s="135" customFormat="1" ht="12.75" hidden="1">
      <c r="A132" s="16"/>
      <c r="B132" s="206"/>
      <c r="C132" s="167"/>
      <c r="D132" s="43"/>
      <c r="E132" s="60"/>
      <c r="F132" s="172"/>
      <c r="G132" s="45"/>
      <c r="H132" s="45">
        <f t="shared" si="2"/>
        <v>0</v>
      </c>
    </row>
    <row r="133" spans="1:9" s="1" customFormat="1" ht="12.75">
      <c r="A133" s="15" t="s">
        <v>19</v>
      </c>
      <c r="B133" s="5"/>
      <c r="C133" s="21">
        <f>SUM(C119:C132)</f>
        <v>0</v>
      </c>
      <c r="D133" s="40">
        <f>SUM(D119:D132)</f>
        <v>0</v>
      </c>
      <c r="E133" s="40">
        <f>SUM(E119:E132)</f>
        <v>0</v>
      </c>
      <c r="F133" s="40">
        <f>SUM(F119:F132)</f>
        <v>0</v>
      </c>
      <c r="G133" s="40">
        <f>SUM(G119:G132)</f>
        <v>0</v>
      </c>
      <c r="H133" s="40">
        <f>SUM(H119)</f>
        <v>0</v>
      </c>
      <c r="I133" s="22"/>
    </row>
    <row r="134" spans="1:9" s="1" customFormat="1" ht="13.5" thickBot="1">
      <c r="A134" s="15"/>
      <c r="B134" s="5"/>
      <c r="C134" s="21"/>
      <c r="D134" s="40"/>
      <c r="E134" s="40"/>
      <c r="F134" s="40"/>
      <c r="G134" s="40"/>
      <c r="H134" s="40"/>
      <c r="I134" s="22"/>
    </row>
    <row r="135" spans="1:9" ht="16.5" thickBot="1">
      <c r="A135" s="6" t="s">
        <v>21</v>
      </c>
      <c r="B135" s="202"/>
      <c r="C135" s="173">
        <f aca="true" t="shared" si="3" ref="C135:H135">C133+C117+C109+C75+C64+C50+C45</f>
        <v>0</v>
      </c>
      <c r="D135" s="43">
        <f t="shared" si="3"/>
        <v>0</v>
      </c>
      <c r="E135" s="43">
        <f t="shared" si="3"/>
        <v>0</v>
      </c>
      <c r="F135" s="43">
        <f t="shared" si="3"/>
        <v>0</v>
      </c>
      <c r="G135" s="43">
        <f t="shared" si="3"/>
        <v>0</v>
      </c>
      <c r="H135" s="43">
        <f t="shared" si="3"/>
        <v>0</v>
      </c>
      <c r="I135" s="30"/>
    </row>
    <row r="136" spans="1:9" s="1" customFormat="1" ht="12.75">
      <c r="A136" s="15"/>
      <c r="B136" s="5"/>
      <c r="C136" s="21"/>
      <c r="D136" s="40"/>
      <c r="E136" s="40"/>
      <c r="F136" s="40"/>
      <c r="G136" s="40"/>
      <c r="H136" s="40"/>
      <c r="I136" s="22"/>
    </row>
    <row r="137" spans="1:8" ht="18">
      <c r="A137" s="27" t="s">
        <v>195</v>
      </c>
      <c r="B137" s="207">
        <f>B34</f>
        <v>3</v>
      </c>
      <c r="C137" s="174">
        <f>C34+C135</f>
        <v>367890.83916</v>
      </c>
      <c r="D137" s="70">
        <f>D135+D34</f>
        <v>91972.70979</v>
      </c>
      <c r="E137" s="70">
        <f>E135+E34</f>
        <v>91972.70979</v>
      </c>
      <c r="F137" s="70">
        <f>F135+F34</f>
        <v>91972.70979</v>
      </c>
      <c r="G137" s="70">
        <f>G135+G34</f>
        <v>91972.70979</v>
      </c>
      <c r="H137" s="44">
        <f>H135+H34</f>
        <v>367890.83916</v>
      </c>
    </row>
    <row r="140" spans="1:2" ht="13.5">
      <c r="A140" s="175"/>
      <c r="B140" s="210"/>
    </row>
    <row r="141" spans="1:5" ht="13.5">
      <c r="A141" s="195"/>
      <c r="B141" s="211"/>
      <c r="C141" s="21"/>
      <c r="D141" s="180"/>
      <c r="E141" s="180"/>
    </row>
  </sheetData>
  <sheetProtection/>
  <printOptions gridLines="1" horizontalCentered="1"/>
  <pageMargins left="0.27" right="0.25" top="0.6" bottom="0.56" header="0.27" footer="0.21"/>
  <pageSetup fitToHeight="1" fitToWidth="1" horizontalDpi="600" verticalDpi="600" orientation="portrait" scale="56" r:id="rId1"/>
  <headerFooter alignWithMargins="0">
    <oddFooter>&amp;L&amp;F&amp;RPage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K34:K34"/>
  <sheetViews>
    <sheetView zoomScalePageLayoutView="0" workbookViewId="0" topLeftCell="A1">
      <selection activeCell="K34" sqref="K34"/>
    </sheetView>
  </sheetViews>
  <sheetFormatPr defaultColWidth="9.140625" defaultRowHeight="12.75"/>
  <sheetData>
    <row r="33" ht="13.5" thickBot="1"/>
    <row r="34" ht="13.5" thickBot="1">
      <c r="K34" s="2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57"/>
  <sheetViews>
    <sheetView zoomScalePageLayoutView="0" workbookViewId="0" topLeftCell="A81">
      <selection activeCell="F46" sqref="F46"/>
    </sheetView>
  </sheetViews>
  <sheetFormatPr defaultColWidth="9.140625" defaultRowHeight="12.75"/>
  <cols>
    <col min="1" max="1" width="62.8515625" style="29" bestFit="1" customWidth="1"/>
    <col min="2" max="2" width="8.421875" style="182" customWidth="1"/>
    <col min="3" max="3" width="22.421875" style="30" bestFit="1" customWidth="1"/>
    <col min="4" max="6" width="18.00390625" style="176" bestFit="1" customWidth="1"/>
    <col min="7" max="8" width="18.00390625" style="177" bestFit="1" customWidth="1"/>
    <col min="9" max="9" width="11.28125" style="29" bestFit="1" customWidth="1"/>
    <col min="10" max="10" width="10.7109375" style="29" bestFit="1" customWidth="1"/>
    <col min="11" max="16384" width="9.140625" style="29" customWidth="1"/>
  </cols>
  <sheetData>
    <row r="1" spans="1:3" ht="12.75">
      <c r="A1" s="1" t="s">
        <v>139</v>
      </c>
      <c r="B1" s="5"/>
      <c r="C1" s="22"/>
    </row>
    <row r="2" spans="1:3" ht="12.75">
      <c r="A2" s="1"/>
      <c r="B2" s="5"/>
      <c r="C2" s="22"/>
    </row>
    <row r="3" spans="1:8" s="4" customFormat="1" ht="20.25" customHeight="1" thickBot="1">
      <c r="A3" s="3" t="s">
        <v>87</v>
      </c>
      <c r="B3" s="3"/>
      <c r="C3" s="148"/>
      <c r="D3" s="149"/>
      <c r="E3" s="149"/>
      <c r="F3" s="150"/>
      <c r="G3" s="151"/>
      <c r="H3" s="151"/>
    </row>
    <row r="4" spans="3:8" s="5" customFormat="1" ht="26.25" thickBot="1">
      <c r="C4" s="212" t="s">
        <v>170</v>
      </c>
      <c r="D4" s="153" t="s">
        <v>14</v>
      </c>
      <c r="E4" s="154" t="s">
        <v>15</v>
      </c>
      <c r="F4" s="155" t="s">
        <v>16</v>
      </c>
      <c r="G4" s="156" t="s">
        <v>17</v>
      </c>
      <c r="H4" s="156" t="s">
        <v>18</v>
      </c>
    </row>
    <row r="5" spans="3:8" s="5" customFormat="1" ht="13.5" thickBot="1">
      <c r="C5" s="157"/>
      <c r="D5" s="158"/>
      <c r="E5" s="158"/>
      <c r="F5" s="159"/>
      <c r="G5" s="159"/>
      <c r="H5" s="159"/>
    </row>
    <row r="6" spans="1:8" s="5" customFormat="1" ht="16.5" thickBot="1">
      <c r="A6" s="6" t="s">
        <v>5</v>
      </c>
      <c r="B6" s="202"/>
      <c r="C6" s="160"/>
      <c r="D6" s="43"/>
      <c r="E6" s="43"/>
      <c r="F6" s="161"/>
      <c r="G6" s="162"/>
      <c r="H6" s="162"/>
    </row>
    <row r="7" spans="1:8" s="5" customFormat="1" ht="16.5" thickBot="1">
      <c r="A7" s="8"/>
      <c r="B7" s="203"/>
      <c r="C7" s="163"/>
      <c r="D7" s="162"/>
      <c r="E7" s="162"/>
      <c r="F7" s="162"/>
      <c r="G7" s="162"/>
      <c r="H7" s="162"/>
    </row>
    <row r="8" spans="1:8" s="182" customFormat="1" ht="13.5" thickBot="1">
      <c r="A8" s="178" t="s">
        <v>0</v>
      </c>
      <c r="B8" s="204" t="s">
        <v>168</v>
      </c>
      <c r="C8" s="179"/>
      <c r="D8" s="180"/>
      <c r="E8" s="180"/>
      <c r="F8" s="176"/>
      <c r="G8" s="181"/>
      <c r="H8" s="181"/>
    </row>
    <row r="9" spans="1:8" s="187" customFormat="1" ht="8.25" customHeight="1">
      <c r="A9" s="183"/>
      <c r="B9" s="205"/>
      <c r="C9" s="179"/>
      <c r="D9" s="184"/>
      <c r="E9" s="184"/>
      <c r="F9" s="185"/>
      <c r="G9" s="186"/>
      <c r="H9" s="186"/>
    </row>
    <row r="10" spans="1:8" ht="12.75">
      <c r="A10" s="29" t="s">
        <v>59</v>
      </c>
      <c r="B10" s="182">
        <v>1</v>
      </c>
      <c r="C10" s="30">
        <v>52796.92</v>
      </c>
      <c r="D10" s="180">
        <f>C10/4</f>
        <v>13199.23</v>
      </c>
      <c r="E10" s="180">
        <f>D10</f>
        <v>13199.23</v>
      </c>
      <c r="F10" s="180">
        <f>D10</f>
        <v>13199.23</v>
      </c>
      <c r="G10" s="180">
        <f>D10</f>
        <v>13199.23</v>
      </c>
      <c r="H10" s="177">
        <f>SUM(D10:G10)</f>
        <v>52796.92</v>
      </c>
    </row>
    <row r="11" spans="1:8" ht="12.75">
      <c r="A11" s="29" t="s">
        <v>64</v>
      </c>
      <c r="B11" s="182">
        <v>1</v>
      </c>
      <c r="C11" s="188">
        <v>82826.24</v>
      </c>
      <c r="D11" s="180">
        <f>C11/4</f>
        <v>20706.56</v>
      </c>
      <c r="E11" s="180">
        <f>D11</f>
        <v>20706.56</v>
      </c>
      <c r="F11" s="180">
        <f>D11</f>
        <v>20706.56</v>
      </c>
      <c r="G11" s="180">
        <f>D11</f>
        <v>20706.56</v>
      </c>
      <c r="H11" s="177">
        <f>SUM(D11:G11)</f>
        <v>82826.24</v>
      </c>
    </row>
    <row r="12" spans="1:8" ht="12.75">
      <c r="A12" s="29" t="s">
        <v>88</v>
      </c>
      <c r="B12" s="182">
        <v>1</v>
      </c>
      <c r="C12" s="188">
        <v>164000</v>
      </c>
      <c r="D12" s="180">
        <f>C12/4</f>
        <v>41000</v>
      </c>
      <c r="E12" s="180">
        <f>D12</f>
        <v>41000</v>
      </c>
      <c r="F12" s="180">
        <f>D12</f>
        <v>41000</v>
      </c>
      <c r="G12" s="180">
        <f>D12</f>
        <v>41000</v>
      </c>
      <c r="H12" s="177">
        <f>SUM(D12:G12)</f>
        <v>164000</v>
      </c>
    </row>
    <row r="13" spans="3:7" ht="12.75">
      <c r="C13" s="188"/>
      <c r="D13" s="180"/>
      <c r="E13" s="180"/>
      <c r="F13" s="180"/>
      <c r="G13" s="180"/>
    </row>
    <row r="14" spans="3:7" ht="12.75" hidden="1">
      <c r="C14" s="188"/>
      <c r="D14" s="180"/>
      <c r="E14" s="180"/>
      <c r="F14" s="180"/>
      <c r="G14" s="180"/>
    </row>
    <row r="15" spans="3:7" ht="12.75" hidden="1">
      <c r="C15" s="188"/>
      <c r="D15" s="180"/>
      <c r="E15" s="189"/>
      <c r="F15" s="189"/>
      <c r="G15" s="189"/>
    </row>
    <row r="16" spans="4:7" ht="12.75" hidden="1">
      <c r="D16" s="180"/>
      <c r="E16" s="180"/>
      <c r="F16" s="180"/>
      <c r="G16" s="180"/>
    </row>
    <row r="17" spans="3:7" ht="13.5" customHeight="1" hidden="1">
      <c r="C17" s="188"/>
      <c r="D17" s="180"/>
      <c r="E17" s="180"/>
      <c r="F17" s="180"/>
      <c r="G17" s="180"/>
    </row>
    <row r="18" spans="4:6" ht="12.75" customHeight="1" hidden="1">
      <c r="D18" s="59"/>
      <c r="E18" s="60"/>
      <c r="F18" s="180"/>
    </row>
    <row r="19" spans="1:8" s="1" customFormat="1" ht="12.75">
      <c r="A19" s="15" t="s">
        <v>19</v>
      </c>
      <c r="B19" s="5">
        <f>SUM(B10:B18)</f>
        <v>3</v>
      </c>
      <c r="C19" s="167">
        <f>SUM(C10:C17)</f>
        <v>299623.16000000003</v>
      </c>
      <c r="D19" s="40">
        <f>SUM(D10:D18)</f>
        <v>74905.79000000001</v>
      </c>
      <c r="E19" s="40">
        <f>SUM(E10:E18)</f>
        <v>74905.79000000001</v>
      </c>
      <c r="F19" s="40">
        <f>SUM(F10:F18)</f>
        <v>74905.79000000001</v>
      </c>
      <c r="G19" s="40">
        <f>SUM(G10:G18)</f>
        <v>74905.79000000001</v>
      </c>
      <c r="H19" s="40">
        <f>SUM(D19:G19)</f>
        <v>299623.16000000003</v>
      </c>
    </row>
    <row r="20" spans="1:6" ht="12.75">
      <c r="A20" s="190" t="s">
        <v>1</v>
      </c>
      <c r="B20" s="204"/>
      <c r="C20" s="179"/>
      <c r="D20" s="180"/>
      <c r="E20" s="189"/>
      <c r="F20" s="180"/>
    </row>
    <row r="21" spans="3:6" ht="12.75">
      <c r="C21" s="188"/>
      <c r="D21" s="180"/>
      <c r="E21" s="189"/>
      <c r="F21" s="180"/>
    </row>
    <row r="22" spans="3:7" ht="12.75" hidden="1">
      <c r="C22" s="168"/>
      <c r="D22" s="180"/>
      <c r="E22" s="180"/>
      <c r="F22" s="180"/>
      <c r="G22" s="180"/>
    </row>
    <row r="23" spans="3:6" ht="12.75" hidden="1">
      <c r="C23" s="188"/>
      <c r="D23" s="180"/>
      <c r="E23" s="189"/>
      <c r="F23" s="180"/>
    </row>
    <row r="24" spans="1:8" s="1" customFormat="1" ht="12.75">
      <c r="A24" s="15" t="s">
        <v>19</v>
      </c>
      <c r="B24" s="5"/>
      <c r="C24" s="167">
        <f>SUM(C22:C23)</f>
        <v>0</v>
      </c>
      <c r="D24" s="40">
        <f>SUM(D21:D23)</f>
        <v>0</v>
      </c>
      <c r="E24" s="40">
        <f>SUM(E21:E23)</f>
        <v>0</v>
      </c>
      <c r="F24" s="40">
        <f>SUM(F21:F23)</f>
        <v>0</v>
      </c>
      <c r="G24" s="40">
        <f>SUM(G21:G23)</f>
        <v>0</v>
      </c>
      <c r="H24" s="40">
        <f>SUM(H21:H23)</f>
        <v>0</v>
      </c>
    </row>
    <row r="25" spans="1:6" ht="12.75">
      <c r="A25" s="190" t="s">
        <v>2</v>
      </c>
      <c r="B25" s="204"/>
      <c r="C25" s="179"/>
      <c r="D25" s="180"/>
      <c r="E25" s="189"/>
      <c r="F25" s="180"/>
    </row>
    <row r="26" spans="3:6" ht="12.75">
      <c r="C26" s="188"/>
      <c r="D26" s="180"/>
      <c r="E26" s="189"/>
      <c r="F26" s="180"/>
    </row>
    <row r="27" spans="1:5" ht="12.75" hidden="1">
      <c r="A27" s="15"/>
      <c r="B27" s="5"/>
      <c r="C27" s="167"/>
      <c r="D27" s="43"/>
      <c r="E27" s="189"/>
    </row>
    <row r="28" spans="1:8" ht="13.5" thickBot="1">
      <c r="A28" s="15" t="s">
        <v>19</v>
      </c>
      <c r="B28" s="5"/>
      <c r="C28" s="167">
        <v>0</v>
      </c>
      <c r="D28" s="40">
        <f>SUM(D27:D27)</f>
        <v>0</v>
      </c>
      <c r="E28" s="40">
        <f>SUM(E27:E27)</f>
        <v>0</v>
      </c>
      <c r="F28" s="40">
        <f>SUM(F27:F27)</f>
        <v>0</v>
      </c>
      <c r="G28" s="40">
        <f>SUM(G27:G27)</f>
        <v>0</v>
      </c>
      <c r="H28" s="40">
        <f>SUM(H27:H27)</f>
        <v>0</v>
      </c>
    </row>
    <row r="29" spans="1:8" s="1" customFormat="1" ht="13.5" thickBot="1">
      <c r="A29" s="31" t="s">
        <v>146</v>
      </c>
      <c r="B29" s="204"/>
      <c r="C29" s="191"/>
      <c r="D29" s="176"/>
      <c r="E29" s="180"/>
      <c r="F29" s="62"/>
      <c r="G29" s="40"/>
      <c r="H29" s="40"/>
    </row>
    <row r="30" spans="1:8" s="1" customFormat="1" ht="6.75" customHeight="1">
      <c r="A30" s="29"/>
      <c r="B30" s="182"/>
      <c r="C30" s="188"/>
      <c r="D30" s="40"/>
      <c r="E30" s="59"/>
      <c r="F30" s="62"/>
      <c r="G30" s="40"/>
      <c r="H30" s="177"/>
    </row>
    <row r="31" spans="1:8" ht="12.75">
      <c r="A31" s="29" t="s">
        <v>59</v>
      </c>
      <c r="C31" s="188">
        <f>C10*0.23</f>
        <v>12143.2916</v>
      </c>
      <c r="D31" s="180">
        <f>C31/4</f>
        <v>3035.8229</v>
      </c>
      <c r="E31" s="180">
        <f>D31</f>
        <v>3035.8229</v>
      </c>
      <c r="F31" s="180">
        <f>D31</f>
        <v>3035.8229</v>
      </c>
      <c r="G31" s="180">
        <f>D31</f>
        <v>3035.8229</v>
      </c>
      <c r="H31" s="177">
        <f>SUM(D31:G31)</f>
        <v>12143.2916</v>
      </c>
    </row>
    <row r="32" spans="1:8" ht="12.75">
      <c r="A32" s="29" t="s">
        <v>64</v>
      </c>
      <c r="C32" s="188">
        <f>C11*0.23</f>
        <v>19050.035200000002</v>
      </c>
      <c r="D32" s="180">
        <f>C32/4</f>
        <v>4762.5088000000005</v>
      </c>
      <c r="E32" s="180">
        <f>D32</f>
        <v>4762.5088000000005</v>
      </c>
      <c r="F32" s="180">
        <f>D32</f>
        <v>4762.5088000000005</v>
      </c>
      <c r="G32" s="180">
        <f>D32</f>
        <v>4762.5088000000005</v>
      </c>
      <c r="H32" s="177">
        <f>SUM(D32:G32)</f>
        <v>19050.035200000002</v>
      </c>
    </row>
    <row r="33" spans="1:8" ht="12.75">
      <c r="A33" s="29" t="s">
        <v>88</v>
      </c>
      <c r="C33" s="188">
        <f>C12*0.23</f>
        <v>37720</v>
      </c>
      <c r="D33" s="180">
        <f>C33/4</f>
        <v>9430</v>
      </c>
      <c r="E33" s="180">
        <f>D33</f>
        <v>9430</v>
      </c>
      <c r="F33" s="180">
        <f>D33</f>
        <v>9430</v>
      </c>
      <c r="G33" s="180">
        <f>D33</f>
        <v>9430</v>
      </c>
      <c r="H33" s="177">
        <f>SUM(D33:G33)</f>
        <v>37720</v>
      </c>
    </row>
    <row r="34" spans="3:7" ht="12.75">
      <c r="C34" s="188"/>
      <c r="D34" s="180"/>
      <c r="E34" s="180"/>
      <c r="F34" s="180"/>
      <c r="G34" s="180"/>
    </row>
    <row r="35" spans="3:7" ht="12.75" hidden="1">
      <c r="C35" s="188"/>
      <c r="D35" s="180"/>
      <c r="E35" s="180"/>
      <c r="F35" s="180"/>
      <c r="G35" s="180"/>
    </row>
    <row r="36" spans="3:7" ht="12.75" hidden="1">
      <c r="C36" s="188"/>
      <c r="D36" s="180"/>
      <c r="E36" s="180"/>
      <c r="F36" s="180"/>
      <c r="G36" s="180"/>
    </row>
    <row r="37" spans="3:7" ht="12.75" hidden="1">
      <c r="C37" s="188"/>
      <c r="D37" s="189"/>
      <c r="E37" s="189"/>
      <c r="F37" s="189"/>
      <c r="G37" s="189"/>
    </row>
    <row r="38" spans="3:7" ht="13.5" customHeight="1" hidden="1">
      <c r="C38" s="188"/>
      <c r="D38" s="180"/>
      <c r="E38" s="180"/>
      <c r="F38" s="180"/>
      <c r="G38" s="180"/>
    </row>
    <row r="39" spans="3:7" ht="12.75" hidden="1">
      <c r="C39" s="188"/>
      <c r="D39" s="180"/>
      <c r="E39" s="180"/>
      <c r="F39" s="180"/>
      <c r="G39" s="180"/>
    </row>
    <row r="40" spans="3:6" ht="12.75" hidden="1">
      <c r="C40" s="168"/>
      <c r="D40" s="59"/>
      <c r="E40" s="189"/>
      <c r="F40" s="180"/>
    </row>
    <row r="41" spans="1:9" s="1" customFormat="1" ht="12.75">
      <c r="A41" s="15" t="s">
        <v>19</v>
      </c>
      <c r="B41" s="5"/>
      <c r="C41" s="167">
        <f>SUM(C31:C40)</f>
        <v>68913.32680000001</v>
      </c>
      <c r="D41" s="40">
        <f>SUM(D31:D40)</f>
        <v>17228.331700000002</v>
      </c>
      <c r="E41" s="40">
        <f>SUM(E31:E40)</f>
        <v>17228.331700000002</v>
      </c>
      <c r="F41" s="40">
        <f>SUM(F31:F40)</f>
        <v>17228.331700000002</v>
      </c>
      <c r="G41" s="40">
        <f>SUM(G31:G40)</f>
        <v>17228.331700000002</v>
      </c>
      <c r="H41" s="40">
        <f>SUM(D41:G41)</f>
        <v>68913.32680000001</v>
      </c>
      <c r="I41" s="22"/>
    </row>
    <row r="42" spans="1:8" s="1" customFormat="1" ht="12.75">
      <c r="A42" s="190" t="s">
        <v>3</v>
      </c>
      <c r="B42" s="204"/>
      <c r="C42" s="179"/>
      <c r="D42" s="192"/>
      <c r="E42" s="180"/>
      <c r="F42" s="62"/>
      <c r="G42" s="40"/>
      <c r="H42" s="40"/>
    </row>
    <row r="43" spans="3:5" ht="12.75">
      <c r="C43" s="188"/>
      <c r="D43" s="177"/>
      <c r="E43" s="177"/>
    </row>
    <row r="44" spans="1:8" ht="12.75">
      <c r="A44" s="15" t="s">
        <v>19</v>
      </c>
      <c r="B44" s="5"/>
      <c r="C44" s="167">
        <v>0</v>
      </c>
      <c r="D44" s="40">
        <f>SUM(D42:D43)</f>
        <v>0</v>
      </c>
      <c r="E44" s="40">
        <f>SUM(E42:E43)</f>
        <v>0</v>
      </c>
      <c r="F44" s="40">
        <f>SUM(F42:F43)</f>
        <v>0</v>
      </c>
      <c r="G44" s="40">
        <f>SUM(G42:G43)</f>
        <v>0</v>
      </c>
      <c r="H44" s="40">
        <f>SUM(D44:G44)</f>
        <v>0</v>
      </c>
    </row>
    <row r="45" spans="1:6" ht="13.5" thickBot="1">
      <c r="A45" s="15"/>
      <c r="B45" s="5"/>
      <c r="C45" s="167"/>
      <c r="D45" s="177"/>
      <c r="E45" s="177"/>
      <c r="F45" s="177"/>
    </row>
    <row r="46" spans="1:9" ht="16.5" thickBot="1">
      <c r="A46" s="6" t="s">
        <v>20</v>
      </c>
      <c r="B46" s="202">
        <f>B19</f>
        <v>3</v>
      </c>
      <c r="C46" s="170">
        <f>C41+C24+C19</f>
        <v>368536.4868000001</v>
      </c>
      <c r="D46" s="43">
        <f>D44+D41+D28+D24+D19</f>
        <v>92134.12170000002</v>
      </c>
      <c r="E46" s="43">
        <f>E44+E41+E28+E24+E19</f>
        <v>92134.12170000002</v>
      </c>
      <c r="F46" s="43">
        <f>F44+F41+F28+F24+F19</f>
        <v>92134.12170000002</v>
      </c>
      <c r="G46" s="43">
        <f>G44+G41+G28+G24+G19</f>
        <v>92134.12170000002</v>
      </c>
      <c r="H46" s="43">
        <f>H44+H41+H28+H24+H19</f>
        <v>368536.4868000001</v>
      </c>
      <c r="I46" s="30"/>
    </row>
    <row r="47" spans="1:6" ht="13.5" thickBot="1">
      <c r="A47" s="15"/>
      <c r="B47" s="5"/>
      <c r="C47" s="167"/>
      <c r="D47" s="177"/>
      <c r="E47" s="177"/>
      <c r="F47" s="177"/>
    </row>
    <row r="48" spans="1:6" ht="16.5" thickBot="1">
      <c r="A48" s="6" t="s">
        <v>4</v>
      </c>
      <c r="B48" s="202"/>
      <c r="C48" s="160"/>
      <c r="D48" s="177"/>
      <c r="E48" s="177"/>
      <c r="F48" s="177"/>
    </row>
    <row r="49" spans="1:5" ht="16.5" thickBot="1">
      <c r="A49" s="23"/>
      <c r="B49" s="203"/>
      <c r="C49" s="160"/>
      <c r="D49" s="192"/>
      <c r="E49" s="180"/>
    </row>
    <row r="50" spans="1:5" ht="13.5" thickBot="1">
      <c r="A50" s="31" t="s">
        <v>6</v>
      </c>
      <c r="B50" s="204"/>
      <c r="C50" s="191"/>
      <c r="D50" s="180"/>
      <c r="E50" s="180"/>
    </row>
    <row r="51" spans="1:6" ht="12.75">
      <c r="A51" s="32"/>
      <c r="B51" s="205"/>
      <c r="C51" s="191"/>
      <c r="D51" s="180"/>
      <c r="F51" s="193"/>
    </row>
    <row r="52" spans="1:8" ht="12.75">
      <c r="A52" s="29" t="s">
        <v>106</v>
      </c>
      <c r="C52" s="188">
        <v>35000</v>
      </c>
      <c r="D52" s="180">
        <f>C52/4</f>
        <v>8750</v>
      </c>
      <c r="E52" s="180">
        <f>D52</f>
        <v>8750</v>
      </c>
      <c r="F52" s="180">
        <f>D52</f>
        <v>8750</v>
      </c>
      <c r="G52" s="180">
        <f>D52</f>
        <v>8750</v>
      </c>
      <c r="H52" s="177">
        <f>SUM(D52:G52)</f>
        <v>35000</v>
      </c>
    </row>
    <row r="53" spans="1:8" ht="12.75">
      <c r="A53" s="29" t="s">
        <v>91</v>
      </c>
      <c r="C53" s="188">
        <v>5000</v>
      </c>
      <c r="D53" s="180">
        <f>C53/4</f>
        <v>1250</v>
      </c>
      <c r="E53" s="180">
        <f>D53</f>
        <v>1250</v>
      </c>
      <c r="F53" s="180">
        <f>D53</f>
        <v>1250</v>
      </c>
      <c r="G53" s="180">
        <f>D53</f>
        <v>1250</v>
      </c>
      <c r="H53" s="177">
        <f>SUM(D53:G53)</f>
        <v>5000</v>
      </c>
    </row>
    <row r="54" spans="1:8" ht="12.75" hidden="1">
      <c r="A54" s="15"/>
      <c r="B54" s="5"/>
      <c r="C54" s="21"/>
      <c r="D54" s="192"/>
      <c r="E54" s="180"/>
      <c r="H54" s="177">
        <f>SUM(D54:G54)</f>
        <v>0</v>
      </c>
    </row>
    <row r="55" spans="1:5" ht="12.75">
      <c r="A55" s="15"/>
      <c r="B55" s="5"/>
      <c r="C55" s="21"/>
      <c r="D55" s="65"/>
      <c r="E55" s="180"/>
    </row>
    <row r="56" spans="1:9" ht="13.5" thickBot="1">
      <c r="A56" s="15" t="s">
        <v>19</v>
      </c>
      <c r="B56" s="5"/>
      <c r="C56" s="21">
        <f aca="true" t="shared" si="0" ref="C56:H56">SUM(C52:C55)</f>
        <v>40000</v>
      </c>
      <c r="D56" s="40">
        <f t="shared" si="0"/>
        <v>10000</v>
      </c>
      <c r="E56" s="40">
        <f t="shared" si="0"/>
        <v>10000</v>
      </c>
      <c r="F56" s="40">
        <f t="shared" si="0"/>
        <v>10000</v>
      </c>
      <c r="G56" s="40">
        <f t="shared" si="0"/>
        <v>10000</v>
      </c>
      <c r="H56" s="40">
        <f t="shared" si="0"/>
        <v>40000</v>
      </c>
      <c r="I56" s="30"/>
    </row>
    <row r="57" spans="1:8" ht="13.5" thickBot="1">
      <c r="A57" s="31" t="s">
        <v>8</v>
      </c>
      <c r="B57" s="204"/>
      <c r="C57" s="191"/>
      <c r="D57" s="62"/>
      <c r="E57" s="62"/>
      <c r="F57" s="62"/>
      <c r="G57" s="40"/>
      <c r="H57" s="40"/>
    </row>
    <row r="58" spans="1:8" ht="12.75">
      <c r="A58" s="32" t="s">
        <v>35</v>
      </c>
      <c r="B58" s="205"/>
      <c r="C58" s="191"/>
      <c r="D58" s="62"/>
      <c r="E58" s="62"/>
      <c r="F58" s="62"/>
      <c r="G58" s="40"/>
      <c r="H58" s="40"/>
    </row>
    <row r="59" spans="1:8" ht="12.75" hidden="1">
      <c r="A59" s="15"/>
      <c r="B59" s="5"/>
      <c r="C59" s="21"/>
      <c r="D59" s="62"/>
      <c r="E59" s="62"/>
      <c r="F59" s="62"/>
      <c r="G59" s="40"/>
      <c r="H59" s="40">
        <f>SUM(D59:G59)</f>
        <v>0</v>
      </c>
    </row>
    <row r="60" spans="1:8" ht="12.75" hidden="1">
      <c r="A60" s="15"/>
      <c r="B60" s="5"/>
      <c r="C60" s="21"/>
      <c r="D60" s="62"/>
      <c r="E60" s="62"/>
      <c r="F60" s="62"/>
      <c r="G60" s="40"/>
      <c r="H60" s="40">
        <f>SUM(D60:G60)</f>
        <v>0</v>
      </c>
    </row>
    <row r="61" spans="1:9" ht="13.5" thickBot="1">
      <c r="A61" s="15" t="s">
        <v>19</v>
      </c>
      <c r="B61" s="5"/>
      <c r="C61" s="21">
        <v>0</v>
      </c>
      <c r="D61" s="40">
        <f>SUM(D58:D60)</f>
        <v>0</v>
      </c>
      <c r="E61" s="40">
        <f>SUM(E58:E60)</f>
        <v>0</v>
      </c>
      <c r="F61" s="40">
        <f>SUM(F58:F60)</f>
        <v>0</v>
      </c>
      <c r="G61" s="40">
        <f>SUM(G58:G60)</f>
        <v>0</v>
      </c>
      <c r="H61" s="40">
        <f>SUM(H58:H60)</f>
        <v>0</v>
      </c>
      <c r="I61" s="30"/>
    </row>
    <row r="62" spans="1:8" ht="13.5" thickBot="1">
      <c r="A62" s="31" t="s">
        <v>7</v>
      </c>
      <c r="B62" s="204"/>
      <c r="C62" s="191"/>
      <c r="D62" s="62"/>
      <c r="E62" s="62"/>
      <c r="F62" s="62"/>
      <c r="G62" s="40"/>
      <c r="H62" s="40"/>
    </row>
    <row r="63" spans="1:8" ht="12.75">
      <c r="A63" s="32" t="s">
        <v>36</v>
      </c>
      <c r="B63" s="205"/>
      <c r="C63" s="191"/>
      <c r="D63" s="62"/>
      <c r="E63" s="62"/>
      <c r="F63" s="62"/>
      <c r="G63" s="40"/>
      <c r="H63" s="40"/>
    </row>
    <row r="64" spans="1:8" ht="12.75" hidden="1">
      <c r="A64" s="15"/>
      <c r="B64" s="5"/>
      <c r="C64" s="21"/>
      <c r="D64" s="62"/>
      <c r="E64" s="62"/>
      <c r="F64" s="62"/>
      <c r="G64" s="40"/>
      <c r="H64" s="40">
        <f aca="true" t="shared" si="1" ref="H64:H74">SUM(D64:G64)</f>
        <v>0</v>
      </c>
    </row>
    <row r="65" spans="1:8" ht="12.75" hidden="1">
      <c r="A65" s="15"/>
      <c r="B65" s="5"/>
      <c r="C65" s="21"/>
      <c r="D65" s="62"/>
      <c r="E65" s="62"/>
      <c r="F65" s="62"/>
      <c r="G65" s="40"/>
      <c r="H65" s="40">
        <f t="shared" si="1"/>
        <v>0</v>
      </c>
    </row>
    <row r="66" spans="1:8" ht="12.75" hidden="1">
      <c r="A66" s="15"/>
      <c r="B66" s="5"/>
      <c r="C66" s="21"/>
      <c r="D66" s="62"/>
      <c r="E66" s="62"/>
      <c r="F66" s="62"/>
      <c r="G66" s="40"/>
      <c r="H66" s="40">
        <f t="shared" si="1"/>
        <v>0</v>
      </c>
    </row>
    <row r="67" spans="1:8" ht="12.75" hidden="1">
      <c r="A67" s="15"/>
      <c r="B67" s="5"/>
      <c r="C67" s="21"/>
      <c r="D67" s="62"/>
      <c r="E67" s="62"/>
      <c r="F67" s="62"/>
      <c r="G67" s="40"/>
      <c r="H67" s="40">
        <f t="shared" si="1"/>
        <v>0</v>
      </c>
    </row>
    <row r="68" spans="1:8" ht="12.75" hidden="1">
      <c r="A68" s="15"/>
      <c r="B68" s="5"/>
      <c r="C68" s="21"/>
      <c r="D68" s="62"/>
      <c r="E68" s="62"/>
      <c r="F68" s="62"/>
      <c r="G68" s="40"/>
      <c r="H68" s="40">
        <f t="shared" si="1"/>
        <v>0</v>
      </c>
    </row>
    <row r="69" spans="1:8" ht="12.75" hidden="1">
      <c r="A69" s="15"/>
      <c r="B69" s="5"/>
      <c r="C69" s="21"/>
      <c r="D69" s="62"/>
      <c r="E69" s="62"/>
      <c r="F69" s="62"/>
      <c r="G69" s="40"/>
      <c r="H69" s="40">
        <f t="shared" si="1"/>
        <v>0</v>
      </c>
    </row>
    <row r="70" spans="1:8" ht="12.75" hidden="1">
      <c r="A70" s="15"/>
      <c r="B70" s="5"/>
      <c r="C70" s="21"/>
      <c r="D70" s="62"/>
      <c r="E70" s="62"/>
      <c r="F70" s="62"/>
      <c r="G70" s="40"/>
      <c r="H70" s="40">
        <f t="shared" si="1"/>
        <v>0</v>
      </c>
    </row>
    <row r="71" spans="1:8" ht="12.75" hidden="1">
      <c r="A71" s="15"/>
      <c r="B71" s="5"/>
      <c r="C71" s="21"/>
      <c r="D71" s="62"/>
      <c r="E71" s="62"/>
      <c r="F71" s="62"/>
      <c r="G71" s="40"/>
      <c r="H71" s="40">
        <f t="shared" si="1"/>
        <v>0</v>
      </c>
    </row>
    <row r="72" spans="1:8" ht="12.75" hidden="1">
      <c r="A72" s="15"/>
      <c r="B72" s="5"/>
      <c r="C72" s="21"/>
      <c r="D72" s="62"/>
      <c r="E72" s="62"/>
      <c r="F72" s="62"/>
      <c r="G72" s="40"/>
      <c r="H72" s="40">
        <f t="shared" si="1"/>
        <v>0</v>
      </c>
    </row>
    <row r="73" spans="1:8" ht="12.75" hidden="1">
      <c r="A73" s="15"/>
      <c r="B73" s="5"/>
      <c r="C73" s="21"/>
      <c r="D73" s="62"/>
      <c r="E73" s="62"/>
      <c r="F73" s="62"/>
      <c r="G73" s="40"/>
      <c r="H73" s="40">
        <f t="shared" si="1"/>
        <v>0</v>
      </c>
    </row>
    <row r="74" spans="1:8" ht="12.75" hidden="1">
      <c r="A74" s="15"/>
      <c r="B74" s="5"/>
      <c r="C74" s="21"/>
      <c r="D74" s="62"/>
      <c r="E74" s="62"/>
      <c r="F74" s="62"/>
      <c r="G74" s="40"/>
      <c r="H74" s="40">
        <f t="shared" si="1"/>
        <v>0</v>
      </c>
    </row>
    <row r="75" spans="1:8" ht="13.5" thickBot="1">
      <c r="A75" s="15" t="s">
        <v>19</v>
      </c>
      <c r="B75" s="5"/>
      <c r="C75" s="21">
        <v>0</v>
      </c>
      <c r="D75" s="40">
        <f>SUM(D63:D74)</f>
        <v>0</v>
      </c>
      <c r="E75" s="40">
        <f>SUM(E63:E74)</f>
        <v>0</v>
      </c>
      <c r="F75" s="40">
        <f>SUM(F63:F74)</f>
        <v>0</v>
      </c>
      <c r="G75" s="40">
        <f>SUM(G63:G74)</f>
        <v>0</v>
      </c>
      <c r="H75" s="40">
        <f>SUM(H63:H74)</f>
        <v>0</v>
      </c>
    </row>
    <row r="76" spans="1:8" ht="13.5" thickBot="1">
      <c r="A76" s="31" t="s">
        <v>9</v>
      </c>
      <c r="B76" s="204"/>
      <c r="C76" s="191"/>
      <c r="D76" s="62"/>
      <c r="E76" s="62"/>
      <c r="F76" s="62"/>
      <c r="G76" s="40"/>
      <c r="H76" s="40"/>
    </row>
    <row r="77" spans="1:8" ht="12.75">
      <c r="A77" s="32"/>
      <c r="B77" s="205"/>
      <c r="C77" s="191"/>
      <c r="D77" s="67"/>
      <c r="E77" s="62"/>
      <c r="F77" s="62"/>
      <c r="G77" s="40"/>
      <c r="H77" s="40"/>
    </row>
    <row r="78" spans="1:8" ht="12.75">
      <c r="A78" s="29" t="s">
        <v>92</v>
      </c>
      <c r="C78" s="188">
        <v>616</v>
      </c>
      <c r="D78" s="180">
        <f>C78/4</f>
        <v>154</v>
      </c>
      <c r="E78" s="180">
        <f>D78</f>
        <v>154</v>
      </c>
      <c r="F78" s="180">
        <f>D78</f>
        <v>154</v>
      </c>
      <c r="G78" s="180">
        <f>D78</f>
        <v>154</v>
      </c>
      <c r="H78" s="177">
        <f>SUM(D78:G78)</f>
        <v>616</v>
      </c>
    </row>
    <row r="79" spans="1:8" ht="12.75">
      <c r="A79" s="29" t="s">
        <v>93</v>
      </c>
      <c r="C79" s="188">
        <v>5000</v>
      </c>
      <c r="D79" s="180">
        <f aca="true" t="shared" si="2" ref="D79:D89">C79/4</f>
        <v>1250</v>
      </c>
      <c r="E79" s="180">
        <f aca="true" t="shared" si="3" ref="E79:E89">D79</f>
        <v>1250</v>
      </c>
      <c r="F79" s="180">
        <f aca="true" t="shared" si="4" ref="F79:F88">D79</f>
        <v>1250</v>
      </c>
      <c r="G79" s="180">
        <f aca="true" t="shared" si="5" ref="G79:G88">D79</f>
        <v>1250</v>
      </c>
      <c r="H79" s="177">
        <f>SUM(D79:G79)</f>
        <v>5000</v>
      </c>
    </row>
    <row r="80" spans="1:8" ht="12.75">
      <c r="A80" s="29" t="s">
        <v>94</v>
      </c>
      <c r="C80" s="188">
        <v>14576</v>
      </c>
      <c r="D80" s="180">
        <f t="shared" si="2"/>
        <v>3644</v>
      </c>
      <c r="E80" s="180">
        <f t="shared" si="3"/>
        <v>3644</v>
      </c>
      <c r="F80" s="180">
        <f t="shared" si="4"/>
        <v>3644</v>
      </c>
      <c r="G80" s="180">
        <f t="shared" si="5"/>
        <v>3644</v>
      </c>
      <c r="H80" s="177">
        <f>SUM(D80:G80)</f>
        <v>14576</v>
      </c>
    </row>
    <row r="81" spans="1:8" ht="12.75">
      <c r="A81" s="29" t="s">
        <v>95</v>
      </c>
      <c r="C81" s="188">
        <v>15000</v>
      </c>
      <c r="D81" s="180">
        <f t="shared" si="2"/>
        <v>3750</v>
      </c>
      <c r="E81" s="180">
        <f t="shared" si="3"/>
        <v>3750</v>
      </c>
      <c r="F81" s="180">
        <f t="shared" si="4"/>
        <v>3750</v>
      </c>
      <c r="G81" s="180">
        <f t="shared" si="5"/>
        <v>3750</v>
      </c>
      <c r="H81" s="177">
        <f>SUM(D81:G81)</f>
        <v>15000</v>
      </c>
    </row>
    <row r="82" spans="1:8" ht="12.75">
      <c r="A82" s="29" t="s">
        <v>131</v>
      </c>
      <c r="C82" s="188">
        <v>56000</v>
      </c>
      <c r="D82" s="180">
        <f t="shared" si="2"/>
        <v>14000</v>
      </c>
      <c r="E82" s="180">
        <f t="shared" si="3"/>
        <v>14000</v>
      </c>
      <c r="F82" s="180">
        <f t="shared" si="4"/>
        <v>14000</v>
      </c>
      <c r="G82" s="180">
        <f t="shared" si="5"/>
        <v>14000</v>
      </c>
      <c r="H82" s="177">
        <f aca="true" t="shared" si="6" ref="H82:H89">SUM(D82:G82)</f>
        <v>56000</v>
      </c>
    </row>
    <row r="83" spans="1:8" ht="12.75">
      <c r="A83" s="29" t="s">
        <v>96</v>
      </c>
      <c r="C83" s="188">
        <v>2000</v>
      </c>
      <c r="D83" s="180">
        <f t="shared" si="2"/>
        <v>500</v>
      </c>
      <c r="E83" s="180">
        <f t="shared" si="3"/>
        <v>500</v>
      </c>
      <c r="F83" s="180">
        <f t="shared" si="4"/>
        <v>500</v>
      </c>
      <c r="G83" s="180">
        <f t="shared" si="5"/>
        <v>500</v>
      </c>
      <c r="H83" s="177">
        <f t="shared" si="6"/>
        <v>2000</v>
      </c>
    </row>
    <row r="84" spans="1:8" ht="12.75">
      <c r="A84" s="29" t="s">
        <v>97</v>
      </c>
      <c r="C84" s="188">
        <v>25000</v>
      </c>
      <c r="D84" s="180">
        <f t="shared" si="2"/>
        <v>6250</v>
      </c>
      <c r="E84" s="180">
        <f t="shared" si="3"/>
        <v>6250</v>
      </c>
      <c r="F84" s="180">
        <f t="shared" si="4"/>
        <v>6250</v>
      </c>
      <c r="G84" s="180">
        <f t="shared" si="5"/>
        <v>6250</v>
      </c>
      <c r="H84" s="177">
        <f t="shared" si="6"/>
        <v>25000</v>
      </c>
    </row>
    <row r="85" spans="1:8" ht="12.75">
      <c r="A85" s="198" t="s">
        <v>154</v>
      </c>
      <c r="B85" s="187"/>
      <c r="C85" s="188">
        <f>300000+111930</f>
        <v>411930</v>
      </c>
      <c r="D85" s="180">
        <f t="shared" si="2"/>
        <v>102982.5</v>
      </c>
      <c r="E85" s="180">
        <f t="shared" si="3"/>
        <v>102982.5</v>
      </c>
      <c r="F85" s="180">
        <f t="shared" si="4"/>
        <v>102982.5</v>
      </c>
      <c r="G85" s="180">
        <f t="shared" si="5"/>
        <v>102982.5</v>
      </c>
      <c r="H85" s="177">
        <f t="shared" si="6"/>
        <v>411930</v>
      </c>
    </row>
    <row r="86" spans="1:8" ht="12.75">
      <c r="A86" s="29" t="s">
        <v>98</v>
      </c>
      <c r="C86" s="188">
        <v>15000</v>
      </c>
      <c r="D86" s="180">
        <f t="shared" si="2"/>
        <v>3750</v>
      </c>
      <c r="E86" s="180">
        <f t="shared" si="3"/>
        <v>3750</v>
      </c>
      <c r="F86" s="180">
        <f t="shared" si="4"/>
        <v>3750</v>
      </c>
      <c r="G86" s="180">
        <f t="shared" si="5"/>
        <v>3750</v>
      </c>
      <c r="H86" s="177">
        <f t="shared" si="6"/>
        <v>15000</v>
      </c>
    </row>
    <row r="87" spans="1:8" ht="12.75">
      <c r="A87" s="29" t="s">
        <v>155</v>
      </c>
      <c r="C87" s="188">
        <v>7000</v>
      </c>
      <c r="D87" s="180">
        <f t="shared" si="2"/>
        <v>1750</v>
      </c>
      <c r="E87" s="180">
        <f t="shared" si="3"/>
        <v>1750</v>
      </c>
      <c r="F87" s="180">
        <f t="shared" si="4"/>
        <v>1750</v>
      </c>
      <c r="G87" s="180">
        <f t="shared" si="5"/>
        <v>1750</v>
      </c>
      <c r="H87" s="177">
        <f t="shared" si="6"/>
        <v>7000</v>
      </c>
    </row>
    <row r="88" spans="1:8" ht="12.75">
      <c r="A88" s="29" t="s">
        <v>101</v>
      </c>
      <c r="C88" s="188">
        <v>101300</v>
      </c>
      <c r="D88" s="180">
        <f t="shared" si="2"/>
        <v>25325</v>
      </c>
      <c r="E88" s="180">
        <f t="shared" si="3"/>
        <v>25325</v>
      </c>
      <c r="F88" s="180">
        <f t="shared" si="4"/>
        <v>25325</v>
      </c>
      <c r="G88" s="180">
        <f t="shared" si="5"/>
        <v>25325</v>
      </c>
      <c r="H88" s="177">
        <f t="shared" si="6"/>
        <v>101300</v>
      </c>
    </row>
    <row r="89" spans="1:8" ht="12.75">
      <c r="A89" s="29" t="s">
        <v>147</v>
      </c>
      <c r="C89" s="188">
        <v>16700</v>
      </c>
      <c r="D89" s="180">
        <f t="shared" si="2"/>
        <v>4175</v>
      </c>
      <c r="E89" s="180">
        <f t="shared" si="3"/>
        <v>4175</v>
      </c>
      <c r="F89" s="180">
        <f>D89</f>
        <v>4175</v>
      </c>
      <c r="G89" s="180">
        <f>D89</f>
        <v>4175</v>
      </c>
      <c r="H89" s="177">
        <f t="shared" si="6"/>
        <v>16700</v>
      </c>
    </row>
    <row r="90" spans="4:8" ht="12.75">
      <c r="D90" s="62"/>
      <c r="E90" s="62"/>
      <c r="F90" s="62"/>
      <c r="G90" s="40"/>
      <c r="H90" s="40"/>
    </row>
    <row r="91" spans="1:9" ht="13.5" thickBot="1">
      <c r="A91" s="15" t="s">
        <v>19</v>
      </c>
      <c r="B91" s="5"/>
      <c r="C91" s="21">
        <f aca="true" t="shared" si="7" ref="C91:H91">SUM(C78:C90)</f>
        <v>670122</v>
      </c>
      <c r="D91" s="40">
        <f t="shared" si="7"/>
        <v>167530.5</v>
      </c>
      <c r="E91" s="40">
        <f t="shared" si="7"/>
        <v>167530.5</v>
      </c>
      <c r="F91" s="40">
        <f t="shared" si="7"/>
        <v>167530.5</v>
      </c>
      <c r="G91" s="40">
        <f t="shared" si="7"/>
        <v>167530.5</v>
      </c>
      <c r="H91" s="40">
        <f t="shared" si="7"/>
        <v>670122</v>
      </c>
      <c r="I91" s="30"/>
    </row>
    <row r="92" spans="1:8" ht="13.5" thickBot="1">
      <c r="A92" s="31" t="s">
        <v>10</v>
      </c>
      <c r="B92" s="204"/>
      <c r="C92" s="191"/>
      <c r="D92" s="62"/>
      <c r="E92" s="62"/>
      <c r="F92" s="62"/>
      <c r="G92" s="40"/>
      <c r="H92" s="40"/>
    </row>
    <row r="93" spans="1:8" ht="12.75">
      <c r="A93" s="32" t="s">
        <v>156</v>
      </c>
      <c r="B93" s="205"/>
      <c r="C93" s="191">
        <v>500000</v>
      </c>
      <c r="D93" s="193">
        <f>C93/4</f>
        <v>125000</v>
      </c>
      <c r="E93" s="201">
        <f>D93</f>
        <v>125000</v>
      </c>
      <c r="F93" s="176">
        <f>D93</f>
        <v>125000</v>
      </c>
      <c r="G93" s="177">
        <f>D93</f>
        <v>125000</v>
      </c>
      <c r="H93" s="177">
        <f>SUM(D93:G93)</f>
        <v>500000</v>
      </c>
    </row>
    <row r="94" spans="1:8" ht="12.75" hidden="1">
      <c r="A94" s="32"/>
      <c r="B94" s="205"/>
      <c r="C94" s="191"/>
      <c r="D94" s="67"/>
      <c r="E94" s="133"/>
      <c r="F94" s="62"/>
      <c r="G94" s="40"/>
      <c r="H94" s="40">
        <f aca="true" t="shared" si="8" ref="H94:H124">SUM(D94:G94)</f>
        <v>0</v>
      </c>
    </row>
    <row r="95" spans="1:8" ht="12.75" hidden="1">
      <c r="A95" s="32"/>
      <c r="B95" s="205"/>
      <c r="C95" s="191"/>
      <c r="D95" s="67"/>
      <c r="E95" s="133"/>
      <c r="F95" s="62"/>
      <c r="G95" s="40"/>
      <c r="H95" s="40">
        <f t="shared" si="8"/>
        <v>0</v>
      </c>
    </row>
    <row r="96" spans="1:8" ht="12.75" hidden="1">
      <c r="A96" s="32"/>
      <c r="B96" s="205"/>
      <c r="C96" s="191"/>
      <c r="D96" s="67"/>
      <c r="E96" s="133"/>
      <c r="F96" s="62"/>
      <c r="G96" s="40"/>
      <c r="H96" s="40">
        <f t="shared" si="8"/>
        <v>0</v>
      </c>
    </row>
    <row r="97" spans="1:8" ht="12.75" hidden="1">
      <c r="A97" s="32"/>
      <c r="B97" s="205"/>
      <c r="C97" s="191"/>
      <c r="D97" s="67"/>
      <c r="E97" s="133"/>
      <c r="F97" s="62"/>
      <c r="G97" s="40"/>
      <c r="H97" s="40">
        <f t="shared" si="8"/>
        <v>0</v>
      </c>
    </row>
    <row r="98" spans="1:8" ht="12.75" hidden="1">
      <c r="A98" s="32"/>
      <c r="B98" s="205"/>
      <c r="C98" s="191"/>
      <c r="D98" s="67"/>
      <c r="E98" s="133"/>
      <c r="F98" s="62"/>
      <c r="G98" s="40"/>
      <c r="H98" s="40">
        <f t="shared" si="8"/>
        <v>0</v>
      </c>
    </row>
    <row r="99" spans="1:8" ht="12.75" hidden="1">
      <c r="A99" s="32"/>
      <c r="B99" s="205"/>
      <c r="C99" s="191"/>
      <c r="D99" s="67"/>
      <c r="E99" s="133"/>
      <c r="F99" s="62"/>
      <c r="G99" s="40"/>
      <c r="H99" s="40">
        <f t="shared" si="8"/>
        <v>0</v>
      </c>
    </row>
    <row r="100" spans="1:8" ht="12.75" hidden="1">
      <c r="A100" s="32"/>
      <c r="B100" s="205"/>
      <c r="C100" s="191"/>
      <c r="D100" s="67"/>
      <c r="E100" s="133"/>
      <c r="F100" s="62"/>
      <c r="G100" s="40"/>
      <c r="H100" s="40">
        <f t="shared" si="8"/>
        <v>0</v>
      </c>
    </row>
    <row r="101" spans="1:8" ht="12.75" hidden="1">
      <c r="A101" s="32"/>
      <c r="B101" s="205"/>
      <c r="C101" s="191"/>
      <c r="D101" s="67"/>
      <c r="E101" s="133"/>
      <c r="F101" s="62"/>
      <c r="G101" s="40"/>
      <c r="H101" s="40">
        <f t="shared" si="8"/>
        <v>0</v>
      </c>
    </row>
    <row r="102" spans="1:8" ht="12.75" hidden="1">
      <c r="A102" s="32"/>
      <c r="B102" s="205"/>
      <c r="C102" s="191"/>
      <c r="D102" s="67"/>
      <c r="E102" s="133"/>
      <c r="F102" s="62"/>
      <c r="G102" s="40"/>
      <c r="H102" s="40">
        <f t="shared" si="8"/>
        <v>0</v>
      </c>
    </row>
    <row r="103" spans="1:8" ht="12.75" hidden="1">
      <c r="A103" s="32"/>
      <c r="B103" s="205"/>
      <c r="C103" s="191"/>
      <c r="D103" s="67"/>
      <c r="E103" s="133"/>
      <c r="F103" s="62"/>
      <c r="G103" s="40"/>
      <c r="H103" s="40">
        <f t="shared" si="8"/>
        <v>0</v>
      </c>
    </row>
    <row r="104" spans="1:8" ht="12.75" hidden="1">
      <c r="A104" s="32"/>
      <c r="B104" s="205"/>
      <c r="C104" s="191"/>
      <c r="D104" s="67"/>
      <c r="E104" s="133"/>
      <c r="F104" s="62"/>
      <c r="G104" s="40"/>
      <c r="H104" s="40">
        <f t="shared" si="8"/>
        <v>0</v>
      </c>
    </row>
    <row r="105" spans="1:8" ht="12.75" hidden="1">
      <c r="A105" s="32"/>
      <c r="B105" s="205"/>
      <c r="C105" s="191"/>
      <c r="D105" s="67"/>
      <c r="E105" s="133"/>
      <c r="F105" s="62"/>
      <c r="G105" s="40"/>
      <c r="H105" s="40">
        <f t="shared" si="8"/>
        <v>0</v>
      </c>
    </row>
    <row r="106" spans="1:8" ht="12.75" hidden="1">
      <c r="A106" s="32"/>
      <c r="B106" s="205"/>
      <c r="C106" s="191"/>
      <c r="D106" s="67"/>
      <c r="E106" s="133"/>
      <c r="F106" s="62"/>
      <c r="G106" s="40"/>
      <c r="H106" s="40">
        <f t="shared" si="8"/>
        <v>0</v>
      </c>
    </row>
    <row r="107" spans="1:8" ht="12.75" hidden="1">
      <c r="A107" s="32"/>
      <c r="B107" s="205"/>
      <c r="C107" s="191"/>
      <c r="D107" s="67"/>
      <c r="E107" s="133"/>
      <c r="F107" s="62"/>
      <c r="G107" s="40"/>
      <c r="H107" s="40">
        <f t="shared" si="8"/>
        <v>0</v>
      </c>
    </row>
    <row r="108" spans="1:8" ht="12.75" hidden="1">
      <c r="A108" s="32"/>
      <c r="B108" s="205"/>
      <c r="C108" s="191"/>
      <c r="D108" s="67"/>
      <c r="E108" s="133"/>
      <c r="F108" s="62"/>
      <c r="G108" s="40"/>
      <c r="H108" s="40">
        <f t="shared" si="8"/>
        <v>0</v>
      </c>
    </row>
    <row r="109" spans="1:8" ht="12.75" hidden="1">
      <c r="A109" s="32"/>
      <c r="B109" s="205"/>
      <c r="C109" s="191"/>
      <c r="D109" s="67"/>
      <c r="E109" s="133"/>
      <c r="F109" s="62"/>
      <c r="G109" s="40"/>
      <c r="H109" s="40">
        <f t="shared" si="8"/>
        <v>0</v>
      </c>
    </row>
    <row r="110" spans="1:8" ht="12.75" hidden="1">
      <c r="A110" s="32"/>
      <c r="B110" s="205"/>
      <c r="C110" s="191"/>
      <c r="D110" s="67"/>
      <c r="E110" s="133"/>
      <c r="F110" s="62"/>
      <c r="G110" s="40"/>
      <c r="H110" s="40">
        <f t="shared" si="8"/>
        <v>0</v>
      </c>
    </row>
    <row r="111" spans="1:8" ht="12.75" hidden="1">
      <c r="A111" s="32"/>
      <c r="B111" s="205"/>
      <c r="C111" s="191"/>
      <c r="D111" s="67"/>
      <c r="E111" s="133"/>
      <c r="F111" s="62"/>
      <c r="G111" s="40"/>
      <c r="H111" s="40">
        <f t="shared" si="8"/>
        <v>0</v>
      </c>
    </row>
    <row r="112" spans="1:8" ht="12.75" hidden="1">
      <c r="A112" s="32"/>
      <c r="B112" s="205"/>
      <c r="C112" s="191"/>
      <c r="D112" s="67"/>
      <c r="E112" s="133"/>
      <c r="F112" s="62"/>
      <c r="G112" s="40"/>
      <c r="H112" s="40">
        <f t="shared" si="8"/>
        <v>0</v>
      </c>
    </row>
    <row r="113" spans="1:8" ht="12.75" hidden="1">
      <c r="A113" s="32"/>
      <c r="B113" s="205"/>
      <c r="C113" s="191"/>
      <c r="D113" s="67"/>
      <c r="E113" s="133"/>
      <c r="F113" s="62"/>
      <c r="G113" s="40"/>
      <c r="H113" s="40">
        <f t="shared" si="8"/>
        <v>0</v>
      </c>
    </row>
    <row r="114" spans="1:8" ht="12.75" hidden="1">
      <c r="A114" s="32"/>
      <c r="B114" s="205"/>
      <c r="C114" s="191"/>
      <c r="D114" s="67"/>
      <c r="E114" s="133"/>
      <c r="F114" s="62"/>
      <c r="G114" s="40"/>
      <c r="H114" s="40">
        <f t="shared" si="8"/>
        <v>0</v>
      </c>
    </row>
    <row r="115" spans="1:8" ht="12.75" hidden="1">
      <c r="A115" s="32"/>
      <c r="B115" s="205"/>
      <c r="C115" s="191"/>
      <c r="D115" s="67"/>
      <c r="E115" s="133"/>
      <c r="F115" s="62"/>
      <c r="G115" s="40"/>
      <c r="H115" s="40">
        <f t="shared" si="8"/>
        <v>0</v>
      </c>
    </row>
    <row r="116" spans="1:8" ht="12.75" hidden="1">
      <c r="A116" s="32"/>
      <c r="B116" s="205"/>
      <c r="C116" s="191"/>
      <c r="D116" s="67"/>
      <c r="E116" s="133"/>
      <c r="F116" s="62"/>
      <c r="G116" s="40"/>
      <c r="H116" s="40">
        <f t="shared" si="8"/>
        <v>0</v>
      </c>
    </row>
    <row r="117" spans="1:8" ht="12.75" hidden="1">
      <c r="A117" s="32"/>
      <c r="B117" s="205"/>
      <c r="C117" s="191"/>
      <c r="D117" s="67"/>
      <c r="E117" s="133"/>
      <c r="F117" s="62"/>
      <c r="G117" s="40"/>
      <c r="H117" s="40">
        <f t="shared" si="8"/>
        <v>0</v>
      </c>
    </row>
    <row r="118" spans="1:8" ht="12.75" hidden="1">
      <c r="A118" s="32"/>
      <c r="B118" s="205"/>
      <c r="C118" s="191"/>
      <c r="D118" s="67"/>
      <c r="E118" s="133"/>
      <c r="F118" s="62"/>
      <c r="G118" s="40"/>
      <c r="H118" s="40">
        <f t="shared" si="8"/>
        <v>0</v>
      </c>
    </row>
    <row r="119" spans="1:8" ht="12.75" hidden="1">
      <c r="A119" s="32"/>
      <c r="B119" s="205"/>
      <c r="C119" s="191"/>
      <c r="D119" s="67"/>
      <c r="E119" s="133"/>
      <c r="F119" s="62"/>
      <c r="G119" s="40"/>
      <c r="H119" s="40">
        <f t="shared" si="8"/>
        <v>0</v>
      </c>
    </row>
    <row r="120" spans="1:8" ht="12.75" hidden="1">
      <c r="A120" s="32"/>
      <c r="B120" s="205"/>
      <c r="C120" s="191"/>
      <c r="D120" s="67"/>
      <c r="E120" s="133"/>
      <c r="F120" s="62"/>
      <c r="G120" s="40"/>
      <c r="H120" s="40">
        <f t="shared" si="8"/>
        <v>0</v>
      </c>
    </row>
    <row r="121" spans="1:8" ht="12.75" hidden="1">
      <c r="A121" s="32"/>
      <c r="B121" s="205"/>
      <c r="C121" s="191"/>
      <c r="D121" s="67"/>
      <c r="E121" s="133"/>
      <c r="F121" s="62"/>
      <c r="G121" s="40"/>
      <c r="H121" s="40">
        <f t="shared" si="8"/>
        <v>0</v>
      </c>
    </row>
    <row r="122" spans="1:8" ht="12.75" hidden="1">
      <c r="A122" s="32"/>
      <c r="B122" s="205"/>
      <c r="C122" s="191"/>
      <c r="D122" s="67"/>
      <c r="E122" s="133"/>
      <c r="F122" s="62"/>
      <c r="G122" s="40"/>
      <c r="H122" s="40">
        <f t="shared" si="8"/>
        <v>0</v>
      </c>
    </row>
    <row r="123" spans="1:8" ht="12.75" hidden="1">
      <c r="A123" s="32"/>
      <c r="B123" s="205"/>
      <c r="C123" s="191"/>
      <c r="D123" s="67"/>
      <c r="E123" s="133"/>
      <c r="F123" s="62"/>
      <c r="G123" s="40"/>
      <c r="H123" s="40">
        <f t="shared" si="8"/>
        <v>0</v>
      </c>
    </row>
    <row r="124" spans="1:8" ht="12.75" hidden="1">
      <c r="A124" s="15"/>
      <c r="B124" s="5"/>
      <c r="C124" s="21"/>
      <c r="D124" s="67"/>
      <c r="E124" s="133"/>
      <c r="F124" s="62"/>
      <c r="G124" s="40"/>
      <c r="H124" s="40">
        <f t="shared" si="8"/>
        <v>0</v>
      </c>
    </row>
    <row r="125" spans="1:8" ht="12.75">
      <c r="A125" s="15" t="s">
        <v>13</v>
      </c>
      <c r="B125" s="5"/>
      <c r="C125" s="21"/>
      <c r="D125" s="65"/>
      <c r="E125" s="133"/>
      <c r="F125" s="62"/>
      <c r="G125" s="40"/>
      <c r="H125" s="40"/>
    </row>
    <row r="126" spans="1:9" ht="12.75">
      <c r="A126" s="15" t="s">
        <v>19</v>
      </c>
      <c r="B126" s="5"/>
      <c r="C126" s="21">
        <f aca="true" t="shared" si="9" ref="C126:H126">C93</f>
        <v>500000</v>
      </c>
      <c r="D126" s="40">
        <f t="shared" si="9"/>
        <v>125000</v>
      </c>
      <c r="E126" s="40">
        <f t="shared" si="9"/>
        <v>125000</v>
      </c>
      <c r="F126" s="40">
        <f t="shared" si="9"/>
        <v>125000</v>
      </c>
      <c r="G126" s="40">
        <f t="shared" si="9"/>
        <v>125000</v>
      </c>
      <c r="H126" s="40">
        <f t="shared" si="9"/>
        <v>500000</v>
      </c>
      <c r="I126" s="30"/>
    </row>
    <row r="127" spans="1:8" ht="12.75">
      <c r="A127" s="190" t="s">
        <v>11</v>
      </c>
      <c r="B127" s="204"/>
      <c r="C127" s="179"/>
      <c r="D127" s="65"/>
      <c r="E127" s="133"/>
      <c r="F127" s="62"/>
      <c r="G127" s="40"/>
      <c r="H127" s="40"/>
    </row>
    <row r="128" spans="1:8" ht="12.75">
      <c r="A128" s="32" t="s">
        <v>36</v>
      </c>
      <c r="B128" s="205"/>
      <c r="C128" s="191"/>
      <c r="D128" s="67"/>
      <c r="E128" s="62"/>
      <c r="F128" s="62"/>
      <c r="G128" s="40"/>
      <c r="H128" s="40"/>
    </row>
    <row r="129" spans="1:8" ht="12.75" hidden="1">
      <c r="A129" s="15"/>
      <c r="B129" s="5"/>
      <c r="C129" s="21"/>
      <c r="D129" s="67"/>
      <c r="E129" s="62"/>
      <c r="F129" s="62"/>
      <c r="G129" s="40"/>
      <c r="H129" s="40">
        <f>SUM(D129:G129)</f>
        <v>0</v>
      </c>
    </row>
    <row r="130" spans="1:8" ht="12.75" hidden="1">
      <c r="A130" s="15"/>
      <c r="B130" s="5"/>
      <c r="C130" s="21"/>
      <c r="D130" s="67"/>
      <c r="E130" s="62"/>
      <c r="F130" s="62"/>
      <c r="G130" s="40"/>
      <c r="H130" s="40">
        <f>SUM(D130:G130)</f>
        <v>0</v>
      </c>
    </row>
    <row r="131" spans="1:8" ht="12.75" hidden="1">
      <c r="A131" s="15"/>
      <c r="B131" s="5"/>
      <c r="C131" s="21"/>
      <c r="D131" s="67"/>
      <c r="E131" s="62"/>
      <c r="F131" s="62"/>
      <c r="G131" s="40"/>
      <c r="H131" s="40">
        <f>SUM(D131:G131)</f>
        <v>0</v>
      </c>
    </row>
    <row r="132" spans="1:8" ht="12.75" hidden="1">
      <c r="A132" s="15"/>
      <c r="B132" s="5"/>
      <c r="C132" s="21"/>
      <c r="D132" s="67"/>
      <c r="E132" s="62"/>
      <c r="F132" s="62"/>
      <c r="G132" s="40"/>
      <c r="H132" s="40">
        <f>SUM(D132:G132)</f>
        <v>0</v>
      </c>
    </row>
    <row r="133" spans="1:8" ht="12.75" hidden="1">
      <c r="A133" s="15"/>
      <c r="B133" s="5"/>
      <c r="C133" s="21"/>
      <c r="D133" s="67"/>
      <c r="E133" s="62"/>
      <c r="F133" s="62"/>
      <c r="G133" s="40"/>
      <c r="H133" s="40">
        <f>SUM(D133:G133)</f>
        <v>0</v>
      </c>
    </row>
    <row r="134" spans="1:9" ht="12.75">
      <c r="A134" s="15" t="s">
        <v>19</v>
      </c>
      <c r="B134" s="5"/>
      <c r="C134" s="21">
        <v>0</v>
      </c>
      <c r="D134" s="40">
        <f>SUM(D129:D133)</f>
        <v>0</v>
      </c>
      <c r="E134" s="40">
        <f>SUM(E129:E133)</f>
        <v>0</v>
      </c>
      <c r="F134" s="40">
        <f>SUM(F129:F133)</f>
        <v>0</v>
      </c>
      <c r="G134" s="40">
        <f>SUM(G129:G133)</f>
        <v>0</v>
      </c>
      <c r="H134" s="40">
        <f>SUM(H129:H133)</f>
        <v>0</v>
      </c>
      <c r="I134" s="30"/>
    </row>
    <row r="135" spans="1:8" ht="12.75">
      <c r="A135" s="194" t="s">
        <v>12</v>
      </c>
      <c r="B135" s="204"/>
      <c r="C135" s="191"/>
      <c r="D135" s="59"/>
      <c r="E135" s="59"/>
      <c r="F135" s="62"/>
      <c r="G135" s="40"/>
      <c r="H135" s="40"/>
    </row>
    <row r="136" spans="1:8" ht="12.75">
      <c r="A136" s="32"/>
      <c r="B136" s="205"/>
      <c r="C136" s="191"/>
      <c r="D136" s="59"/>
      <c r="E136" s="133"/>
      <c r="F136" s="59"/>
      <c r="G136" s="40"/>
      <c r="H136" s="40"/>
    </row>
    <row r="137" spans="1:8" ht="12.75">
      <c r="A137" s="29" t="s">
        <v>99</v>
      </c>
      <c r="C137" s="188">
        <v>35000</v>
      </c>
      <c r="D137" s="180">
        <f>C137/4</f>
        <v>8750</v>
      </c>
      <c r="E137" s="180">
        <f>D137</f>
        <v>8750</v>
      </c>
      <c r="F137" s="180">
        <f>D137</f>
        <v>8750</v>
      </c>
      <c r="G137" s="180">
        <f>D137</f>
        <v>8750</v>
      </c>
      <c r="H137" s="177">
        <f aca="true" t="shared" si="10" ref="H137:H148">SUM(D137:G137)</f>
        <v>35000</v>
      </c>
    </row>
    <row r="138" spans="1:8" ht="12.75">
      <c r="A138" s="29" t="s">
        <v>103</v>
      </c>
      <c r="C138" s="188">
        <v>20000</v>
      </c>
      <c r="D138" s="180">
        <f>C138/4</f>
        <v>5000</v>
      </c>
      <c r="E138" s="180">
        <f>D138</f>
        <v>5000</v>
      </c>
      <c r="F138" s="180">
        <f>D138</f>
        <v>5000</v>
      </c>
      <c r="G138" s="180">
        <f>D138</f>
        <v>5000</v>
      </c>
      <c r="H138" s="177">
        <f t="shared" si="10"/>
        <v>20000</v>
      </c>
    </row>
    <row r="139" spans="2:8" s="135" customFormat="1" ht="12.75" hidden="1">
      <c r="B139" s="187"/>
      <c r="C139" s="188"/>
      <c r="D139" s="171"/>
      <c r="E139" s="60"/>
      <c r="F139" s="171"/>
      <c r="G139" s="45"/>
      <c r="H139" s="45">
        <f t="shared" si="10"/>
        <v>0</v>
      </c>
    </row>
    <row r="140" spans="2:8" s="135" customFormat="1" ht="12.75" hidden="1">
      <c r="B140" s="187"/>
      <c r="C140" s="188"/>
      <c r="D140" s="171"/>
      <c r="E140" s="60"/>
      <c r="F140" s="171"/>
      <c r="G140" s="45"/>
      <c r="H140" s="45">
        <f t="shared" si="10"/>
        <v>0</v>
      </c>
    </row>
    <row r="141" spans="2:8" s="135" customFormat="1" ht="12.75" hidden="1">
      <c r="B141" s="187"/>
      <c r="C141" s="188"/>
      <c r="D141" s="171"/>
      <c r="E141" s="60"/>
      <c r="F141" s="171"/>
      <c r="G141" s="45"/>
      <c r="H141" s="45">
        <f t="shared" si="10"/>
        <v>0</v>
      </c>
    </row>
    <row r="142" spans="2:8" s="135" customFormat="1" ht="12.75" hidden="1">
      <c r="B142" s="187"/>
      <c r="C142" s="188"/>
      <c r="D142" s="171"/>
      <c r="E142" s="60"/>
      <c r="F142" s="171"/>
      <c r="G142" s="45"/>
      <c r="H142" s="45">
        <f t="shared" si="10"/>
        <v>0</v>
      </c>
    </row>
    <row r="143" spans="2:8" s="135" customFormat="1" ht="12.75" hidden="1">
      <c r="B143" s="187"/>
      <c r="C143" s="188"/>
      <c r="D143" s="171"/>
      <c r="E143" s="60"/>
      <c r="F143" s="171"/>
      <c r="G143" s="45"/>
      <c r="H143" s="45">
        <f t="shared" si="10"/>
        <v>0</v>
      </c>
    </row>
    <row r="144" spans="2:8" s="135" customFormat="1" ht="12.75" hidden="1">
      <c r="B144" s="187"/>
      <c r="C144" s="188"/>
      <c r="D144" s="171"/>
      <c r="E144" s="60"/>
      <c r="F144" s="171"/>
      <c r="G144" s="45"/>
      <c r="H144" s="45">
        <f t="shared" si="10"/>
        <v>0</v>
      </c>
    </row>
    <row r="145" spans="2:8" s="135" customFormat="1" ht="12.75" hidden="1">
      <c r="B145" s="187"/>
      <c r="C145" s="188"/>
      <c r="D145" s="171"/>
      <c r="E145" s="60"/>
      <c r="F145" s="171"/>
      <c r="G145" s="45"/>
      <c r="H145" s="45">
        <f t="shared" si="10"/>
        <v>0</v>
      </c>
    </row>
    <row r="146" spans="1:8" s="135" customFormat="1" ht="12.75" hidden="1">
      <c r="A146" s="16"/>
      <c r="B146" s="206"/>
      <c r="C146" s="167"/>
      <c r="D146" s="43"/>
      <c r="E146" s="60"/>
      <c r="F146" s="172"/>
      <c r="G146" s="45"/>
      <c r="H146" s="45">
        <f t="shared" si="10"/>
        <v>0</v>
      </c>
    </row>
    <row r="147" spans="1:8" s="135" customFormat="1" ht="12.75" hidden="1">
      <c r="A147" s="16"/>
      <c r="B147" s="206"/>
      <c r="C147" s="167"/>
      <c r="D147" s="43"/>
      <c r="E147" s="60"/>
      <c r="F147" s="172"/>
      <c r="G147" s="45"/>
      <c r="H147" s="45">
        <f t="shared" si="10"/>
        <v>0</v>
      </c>
    </row>
    <row r="148" spans="1:8" s="135" customFormat="1" ht="12.75">
      <c r="A148" s="16"/>
      <c r="B148" s="206"/>
      <c r="C148" s="167"/>
      <c r="D148" s="43"/>
      <c r="E148" s="60"/>
      <c r="F148" s="172"/>
      <c r="G148" s="45"/>
      <c r="H148" s="45">
        <f t="shared" si="10"/>
        <v>0</v>
      </c>
    </row>
    <row r="149" spans="1:9" s="1" customFormat="1" ht="12.75">
      <c r="A149" s="15" t="s">
        <v>19</v>
      </c>
      <c r="B149" s="5"/>
      <c r="C149" s="21">
        <f aca="true" t="shared" si="11" ref="C149:H149">SUM(C137:C148)</f>
        <v>55000</v>
      </c>
      <c r="D149" s="40">
        <f t="shared" si="11"/>
        <v>13750</v>
      </c>
      <c r="E149" s="40">
        <f t="shared" si="11"/>
        <v>13750</v>
      </c>
      <c r="F149" s="40">
        <f t="shared" si="11"/>
        <v>13750</v>
      </c>
      <c r="G149" s="40">
        <f t="shared" si="11"/>
        <v>13750</v>
      </c>
      <c r="H149" s="40">
        <f t="shared" si="11"/>
        <v>55000</v>
      </c>
      <c r="I149" s="22"/>
    </row>
    <row r="150" spans="1:9" s="1" customFormat="1" ht="13.5" thickBot="1">
      <c r="A150" s="15"/>
      <c r="B150" s="5"/>
      <c r="C150" s="21"/>
      <c r="D150" s="40"/>
      <c r="E150" s="40"/>
      <c r="F150" s="40"/>
      <c r="G150" s="40"/>
      <c r="H150" s="40"/>
      <c r="I150" s="22"/>
    </row>
    <row r="151" spans="1:9" ht="16.5" thickBot="1">
      <c r="A151" s="6" t="s">
        <v>21</v>
      </c>
      <c r="B151" s="202"/>
      <c r="C151" s="173">
        <f aca="true" t="shared" si="12" ref="C151:H151">C149+C134+C126+C91+C75+C61+C56</f>
        <v>1265122</v>
      </c>
      <c r="D151" s="43">
        <f t="shared" si="12"/>
        <v>316280.5</v>
      </c>
      <c r="E151" s="43">
        <f t="shared" si="12"/>
        <v>316280.5</v>
      </c>
      <c r="F151" s="43">
        <f t="shared" si="12"/>
        <v>316280.5</v>
      </c>
      <c r="G151" s="43">
        <f t="shared" si="12"/>
        <v>316280.5</v>
      </c>
      <c r="H151" s="43">
        <f t="shared" si="12"/>
        <v>1265122</v>
      </c>
      <c r="I151" s="30"/>
    </row>
    <row r="152" spans="1:9" s="1" customFormat="1" ht="12.75">
      <c r="A152" s="15"/>
      <c r="B152" s="5"/>
      <c r="C152" s="21"/>
      <c r="D152" s="40"/>
      <c r="E152" s="40"/>
      <c r="F152" s="40"/>
      <c r="G152" s="40"/>
      <c r="H152" s="40"/>
      <c r="I152" s="22"/>
    </row>
    <row r="153" spans="1:8" ht="18">
      <c r="A153" s="27" t="s">
        <v>141</v>
      </c>
      <c r="B153" s="207">
        <v>3</v>
      </c>
      <c r="C153" s="174">
        <f>C46+C151</f>
        <v>1633658.4868</v>
      </c>
      <c r="D153" s="70">
        <f>D151+D46</f>
        <v>408414.6217</v>
      </c>
      <c r="E153" s="70">
        <f>E151+E46</f>
        <v>408414.6217</v>
      </c>
      <c r="F153" s="70">
        <f>F151+F46</f>
        <v>408414.6217</v>
      </c>
      <c r="G153" s="70">
        <f>G151+G46</f>
        <v>408414.6217</v>
      </c>
      <c r="H153" s="44">
        <f>H151+H46</f>
        <v>1633658.4868</v>
      </c>
    </row>
    <row r="157" spans="1:5" ht="12.75">
      <c r="A157" s="15"/>
      <c r="B157" s="5"/>
      <c r="C157" s="21"/>
      <c r="D157" s="180"/>
      <c r="E157" s="180"/>
    </row>
  </sheetData>
  <sheetProtection/>
  <printOptions gridLines="1" horizontalCentered="1"/>
  <pageMargins left="0.27" right="0.25" top="0.6" bottom="0.56" header="0.27" footer="0.21"/>
  <pageSetup fitToHeight="1" fitToWidth="1" horizontalDpi="600" verticalDpi="600" orientation="portrait" scale="56" r:id="rId1"/>
  <headerFooter alignWithMargins="0">
    <oddFooter>&amp;L&amp;F&amp;RPage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15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0.8515625" style="29" bestFit="1" customWidth="1"/>
    <col min="2" max="2" width="22.421875" style="30" bestFit="1" customWidth="1"/>
    <col min="3" max="5" width="18.00390625" style="176" bestFit="1" customWidth="1"/>
    <col min="6" max="7" width="18.00390625" style="177" bestFit="1" customWidth="1"/>
    <col min="8" max="8" width="11.28125" style="29" bestFit="1" customWidth="1"/>
    <col min="9" max="9" width="10.7109375" style="29" bestFit="1" customWidth="1"/>
    <col min="10" max="10" width="9.140625" style="29" customWidth="1"/>
    <col min="11" max="11" width="10.7109375" style="29" bestFit="1" customWidth="1"/>
    <col min="12" max="16384" width="9.140625" style="29" customWidth="1"/>
  </cols>
  <sheetData>
    <row r="1" spans="1:2" ht="12.75">
      <c r="A1" s="1" t="s">
        <v>23</v>
      </c>
      <c r="B1" s="22"/>
    </row>
    <row r="2" spans="1:2" ht="12.75">
      <c r="A2" s="1"/>
      <c r="B2" s="22"/>
    </row>
    <row r="3" spans="1:7" s="4" customFormat="1" ht="20.25" customHeight="1" thickBot="1">
      <c r="A3" s="3" t="s">
        <v>57</v>
      </c>
      <c r="B3" s="148"/>
      <c r="C3" s="149"/>
      <c r="D3" s="149"/>
      <c r="E3" s="150"/>
      <c r="F3" s="151"/>
      <c r="G3" s="151"/>
    </row>
    <row r="4" spans="2:7" s="5" customFormat="1" ht="13.5" thickBot="1">
      <c r="B4" s="152" t="s">
        <v>129</v>
      </c>
      <c r="C4" s="153" t="s">
        <v>14</v>
      </c>
      <c r="D4" s="154" t="s">
        <v>15</v>
      </c>
      <c r="E4" s="155" t="s">
        <v>16</v>
      </c>
      <c r="F4" s="156" t="s">
        <v>17</v>
      </c>
      <c r="G4" s="156" t="s">
        <v>18</v>
      </c>
    </row>
    <row r="5" spans="2:7" s="5" customFormat="1" ht="13.5" thickBot="1">
      <c r="B5" s="157"/>
      <c r="C5" s="158"/>
      <c r="D5" s="158"/>
      <c r="E5" s="159"/>
      <c r="F5" s="159"/>
      <c r="G5" s="159"/>
    </row>
    <row r="6" spans="1:7" s="5" customFormat="1" ht="16.5" thickBot="1">
      <c r="A6" s="6" t="s">
        <v>5</v>
      </c>
      <c r="B6" s="160"/>
      <c r="C6" s="43"/>
      <c r="D6" s="43"/>
      <c r="E6" s="161"/>
      <c r="F6" s="162"/>
      <c r="G6" s="162"/>
    </row>
    <row r="7" spans="1:7" s="5" customFormat="1" ht="16.5" thickBot="1">
      <c r="A7" s="8"/>
      <c r="B7" s="163"/>
      <c r="C7" s="162"/>
      <c r="D7" s="162"/>
      <c r="E7" s="162"/>
      <c r="F7" s="162"/>
      <c r="G7" s="162"/>
    </row>
    <row r="8" spans="1:7" s="182" customFormat="1" ht="13.5" thickBot="1">
      <c r="A8" s="178" t="s">
        <v>0</v>
      </c>
      <c r="B8" s="179"/>
      <c r="C8" s="180"/>
      <c r="E8" s="176"/>
      <c r="F8" s="181"/>
      <c r="G8" s="181"/>
    </row>
    <row r="9" spans="1:7" s="187" customFormat="1" ht="8.25" customHeight="1">
      <c r="A9" s="183"/>
      <c r="B9" s="179"/>
      <c r="C9" s="184"/>
      <c r="D9" s="184"/>
      <c r="E9" s="185"/>
      <c r="F9" s="186"/>
      <c r="G9" s="186"/>
    </row>
    <row r="10" spans="1:7" s="135" customFormat="1" ht="12.75">
      <c r="A10" s="135" t="s">
        <v>60</v>
      </c>
      <c r="B10" s="188">
        <v>616849</v>
      </c>
      <c r="C10" s="184">
        <v>154212.25</v>
      </c>
      <c r="D10" s="184">
        <v>154212.25</v>
      </c>
      <c r="E10" s="184">
        <v>154212.25</v>
      </c>
      <c r="F10" s="184">
        <v>154212.25</v>
      </c>
      <c r="G10" s="196">
        <f aca="true" t="shared" si="0" ref="G10:G15">SUM(C10:F10)</f>
        <v>616849</v>
      </c>
    </row>
    <row r="11" spans="1:7" s="135" customFormat="1" ht="12.75">
      <c r="A11" s="135" t="s">
        <v>61</v>
      </c>
      <c r="B11" s="188">
        <v>2282451.67</v>
      </c>
      <c r="C11" s="184">
        <v>570612.9175</v>
      </c>
      <c r="D11" s="184">
        <v>570612.9175</v>
      </c>
      <c r="E11" s="184">
        <v>570612.9175</v>
      </c>
      <c r="F11" s="184">
        <v>570612.9175</v>
      </c>
      <c r="G11" s="196">
        <f t="shared" si="0"/>
        <v>2282451.67</v>
      </c>
    </row>
    <row r="12" spans="1:7" s="135" customFormat="1" ht="12.75">
      <c r="A12" s="135" t="s">
        <v>58</v>
      </c>
      <c r="B12" s="188">
        <v>129000</v>
      </c>
      <c r="C12" s="184">
        <v>32250</v>
      </c>
      <c r="D12" s="184">
        <v>32250</v>
      </c>
      <c r="E12" s="184">
        <v>32250</v>
      </c>
      <c r="F12" s="184">
        <v>32250</v>
      </c>
      <c r="G12" s="196">
        <f t="shared" si="0"/>
        <v>129000</v>
      </c>
    </row>
    <row r="13" spans="1:7" s="135" customFormat="1" ht="12.75">
      <c r="A13" s="135" t="s">
        <v>126</v>
      </c>
      <c r="B13" s="188">
        <v>109748</v>
      </c>
      <c r="C13" s="184">
        <v>27437</v>
      </c>
      <c r="D13" s="184">
        <v>27437</v>
      </c>
      <c r="E13" s="184">
        <v>27437</v>
      </c>
      <c r="F13" s="184">
        <v>27437</v>
      </c>
      <c r="G13" s="196">
        <f t="shared" si="0"/>
        <v>109748</v>
      </c>
    </row>
    <row r="14" spans="1:7" s="135" customFormat="1" ht="12.75">
      <c r="A14" s="135" t="s">
        <v>125</v>
      </c>
      <c r="B14" s="188">
        <v>109610.32</v>
      </c>
      <c r="C14" s="184">
        <v>27402.58</v>
      </c>
      <c r="D14" s="184">
        <v>27402.58</v>
      </c>
      <c r="E14" s="184">
        <v>27402.58</v>
      </c>
      <c r="F14" s="184">
        <v>27402.58</v>
      </c>
      <c r="G14" s="196">
        <f t="shared" si="0"/>
        <v>109610.32</v>
      </c>
    </row>
    <row r="15" spans="1:7" s="135" customFormat="1" ht="12.75">
      <c r="A15" s="135" t="s">
        <v>127</v>
      </c>
      <c r="B15" s="188">
        <v>203811.31</v>
      </c>
      <c r="C15" s="184">
        <v>50952.8275</v>
      </c>
      <c r="D15" s="184">
        <v>50952.8275</v>
      </c>
      <c r="E15" s="184">
        <v>50952.8275</v>
      </c>
      <c r="F15" s="184">
        <v>50952.8275</v>
      </c>
      <c r="G15" s="196">
        <f t="shared" si="0"/>
        <v>203811.31</v>
      </c>
    </row>
    <row r="16" spans="2:7" s="135" customFormat="1" ht="12.75">
      <c r="B16" s="188"/>
      <c r="C16" s="184"/>
      <c r="D16" s="189"/>
      <c r="E16" s="189"/>
      <c r="F16" s="189"/>
      <c r="G16" s="196"/>
    </row>
    <row r="17" spans="3:6" ht="12.75" hidden="1">
      <c r="C17" s="180"/>
      <c r="D17" s="180"/>
      <c r="E17" s="180"/>
      <c r="F17" s="180"/>
    </row>
    <row r="18" spans="2:6" ht="13.5" customHeight="1" hidden="1">
      <c r="B18" s="188"/>
      <c r="C18" s="180"/>
      <c r="D18" s="180"/>
      <c r="E18" s="180"/>
      <c r="F18" s="180"/>
    </row>
    <row r="19" spans="3:5" ht="12.75" customHeight="1" hidden="1">
      <c r="C19" s="59"/>
      <c r="D19" s="60"/>
      <c r="E19" s="180"/>
    </row>
    <row r="20" spans="1:7" s="1" customFormat="1" ht="12.75">
      <c r="A20" s="15" t="s">
        <v>19</v>
      </c>
      <c r="B20" s="167">
        <f>SUM(B10:B18)</f>
        <v>3451470.3</v>
      </c>
      <c r="C20" s="40">
        <f>SUM(C10:C15)</f>
        <v>862867.575</v>
      </c>
      <c r="D20" s="40">
        <f>SUM(D10:D15)</f>
        <v>862867.575</v>
      </c>
      <c r="E20" s="40">
        <f>SUM(E10:E15)</f>
        <v>862867.575</v>
      </c>
      <c r="F20" s="40">
        <f>SUM(F10:F15)</f>
        <v>862867.575</v>
      </c>
      <c r="G20" s="40">
        <f>SUM(C20:F20)</f>
        <v>3451470.3</v>
      </c>
    </row>
    <row r="21" spans="1:5" ht="12.75">
      <c r="A21" s="190" t="s">
        <v>1</v>
      </c>
      <c r="B21" s="179"/>
      <c r="C21" s="180"/>
      <c r="D21" s="189"/>
      <c r="E21" s="180"/>
    </row>
    <row r="22" spans="2:5" ht="12.75">
      <c r="B22" s="188"/>
      <c r="C22" s="180"/>
      <c r="D22" s="189"/>
      <c r="E22" s="180"/>
    </row>
    <row r="23" spans="1:7" s="135" customFormat="1" ht="12.75">
      <c r="A23" s="135" t="s">
        <v>61</v>
      </c>
      <c r="B23" s="168">
        <v>397826.13</v>
      </c>
      <c r="C23" s="184">
        <v>99456.5325</v>
      </c>
      <c r="D23" s="184">
        <v>99456.5325</v>
      </c>
      <c r="E23" s="184">
        <v>99456.5325</v>
      </c>
      <c r="F23" s="184">
        <v>99456.5325</v>
      </c>
      <c r="G23" s="196">
        <f>SUM(C23:F23)</f>
        <v>397826.13</v>
      </c>
    </row>
    <row r="24" spans="2:11" ht="12.75">
      <c r="B24" s="188"/>
      <c r="C24" s="180"/>
      <c r="D24" s="189"/>
      <c r="E24" s="180"/>
      <c r="I24" s="197"/>
      <c r="K24" s="197"/>
    </row>
    <row r="25" spans="1:7" s="1" customFormat="1" ht="12.75">
      <c r="A25" s="15" t="s">
        <v>19</v>
      </c>
      <c r="B25" s="167">
        <f>SUM(B23:B24)</f>
        <v>397826.13</v>
      </c>
      <c r="C25" s="40">
        <f>SUM(C22:C24)</f>
        <v>99456.5325</v>
      </c>
      <c r="D25" s="40">
        <f>SUM(D22:D24)</f>
        <v>99456.5325</v>
      </c>
      <c r="E25" s="40">
        <f>SUM(E22:E24)</f>
        <v>99456.5325</v>
      </c>
      <c r="F25" s="40">
        <f>SUM(F22:F24)</f>
        <v>99456.5325</v>
      </c>
      <c r="G25" s="40">
        <f>SUM(G22:G24)</f>
        <v>397826.13</v>
      </c>
    </row>
    <row r="26" spans="1:5" ht="12.75">
      <c r="A26" s="190" t="s">
        <v>2</v>
      </c>
      <c r="B26" s="179"/>
      <c r="C26" s="180"/>
      <c r="D26" s="189"/>
      <c r="E26" s="180"/>
    </row>
    <row r="27" spans="2:5" ht="12.75">
      <c r="B27" s="188"/>
      <c r="C27" s="180"/>
      <c r="D27" s="189"/>
      <c r="E27" s="180"/>
    </row>
    <row r="28" spans="1:4" ht="12.75" hidden="1">
      <c r="A28" s="15"/>
      <c r="B28" s="167"/>
      <c r="C28" s="43"/>
      <c r="D28" s="189"/>
    </row>
    <row r="29" spans="1:7" ht="13.5" thickBot="1">
      <c r="A29" s="15" t="s">
        <v>19</v>
      </c>
      <c r="B29" s="167">
        <v>0</v>
      </c>
      <c r="C29" s="40">
        <f>SUM(C28:C28)</f>
        <v>0</v>
      </c>
      <c r="D29" s="40">
        <f>SUM(D28:D28)</f>
        <v>0</v>
      </c>
      <c r="E29" s="40">
        <f>SUM(E28:E28)</f>
        <v>0</v>
      </c>
      <c r="F29" s="40">
        <f>SUM(F28:F28)</f>
        <v>0</v>
      </c>
      <c r="G29" s="40">
        <f>SUM(G28:G28)</f>
        <v>0</v>
      </c>
    </row>
    <row r="30" spans="1:7" s="1" customFormat="1" ht="13.5" thickBot="1">
      <c r="A30" s="31" t="s">
        <v>128</v>
      </c>
      <c r="B30" s="191"/>
      <c r="C30" s="176"/>
      <c r="D30" s="180"/>
      <c r="E30" s="62"/>
      <c r="F30" s="40"/>
      <c r="G30" s="40"/>
    </row>
    <row r="31" spans="1:7" s="1" customFormat="1" ht="6.75" customHeight="1">
      <c r="A31" s="29"/>
      <c r="B31" s="188"/>
      <c r="C31" s="40"/>
      <c r="D31" s="59"/>
      <c r="E31" s="62"/>
      <c r="F31" s="40"/>
      <c r="G31" s="177"/>
    </row>
    <row r="32" spans="1:7" s="135" customFormat="1" ht="12.75">
      <c r="A32" s="135" t="s">
        <v>60</v>
      </c>
      <c r="B32" s="188">
        <f>B10*0.2031</f>
        <v>125282.0319</v>
      </c>
      <c r="C32" s="184">
        <v>31320.507975</v>
      </c>
      <c r="D32" s="184">
        <v>31320.507975</v>
      </c>
      <c r="E32" s="184">
        <v>31320.507975</v>
      </c>
      <c r="F32" s="184">
        <v>31320.507975</v>
      </c>
      <c r="G32" s="184">
        <f aca="true" t="shared" si="1" ref="G32:G37">SUM(C32:F32)</f>
        <v>125282.0319</v>
      </c>
    </row>
    <row r="33" spans="1:7" s="135" customFormat="1" ht="12.75">
      <c r="A33" s="135" t="s">
        <v>61</v>
      </c>
      <c r="B33" s="188">
        <f>(B11*0.2031)+(B23*0.2031)</f>
        <v>544364.4211800001</v>
      </c>
      <c r="C33" s="184">
        <v>136091.10529500002</v>
      </c>
      <c r="D33" s="184">
        <v>136091.10529500002</v>
      </c>
      <c r="E33" s="184">
        <v>136091.10529500002</v>
      </c>
      <c r="F33" s="184">
        <v>136091.10529500002</v>
      </c>
      <c r="G33" s="184">
        <f t="shared" si="1"/>
        <v>544364.4211800001</v>
      </c>
    </row>
    <row r="34" spans="1:7" s="135" customFormat="1" ht="12.75">
      <c r="A34" s="135" t="s">
        <v>58</v>
      </c>
      <c r="B34" s="188">
        <v>26199.9</v>
      </c>
      <c r="C34" s="184">
        <v>6549.975</v>
      </c>
      <c r="D34" s="184">
        <v>6549.975</v>
      </c>
      <c r="E34" s="184">
        <v>6549.975</v>
      </c>
      <c r="F34" s="184">
        <v>6549.975</v>
      </c>
      <c r="G34" s="184">
        <f t="shared" si="1"/>
        <v>26199.9</v>
      </c>
    </row>
    <row r="35" spans="1:7" s="135" customFormat="1" ht="12.75">
      <c r="A35" s="135" t="s">
        <v>126</v>
      </c>
      <c r="B35" s="188">
        <v>22289.82</v>
      </c>
      <c r="C35" s="184">
        <v>5572.455</v>
      </c>
      <c r="D35" s="184">
        <v>5572.455</v>
      </c>
      <c r="E35" s="184">
        <v>5572.455</v>
      </c>
      <c r="F35" s="184">
        <v>5572.455</v>
      </c>
      <c r="G35" s="184">
        <f t="shared" si="1"/>
        <v>22289.82</v>
      </c>
    </row>
    <row r="36" spans="1:7" s="135" customFormat="1" ht="12.75">
      <c r="A36" s="135" t="s">
        <v>125</v>
      </c>
      <c r="B36" s="188">
        <v>22261.86</v>
      </c>
      <c r="C36" s="184">
        <v>5565.465</v>
      </c>
      <c r="D36" s="184">
        <v>5565.465</v>
      </c>
      <c r="E36" s="184">
        <v>5565.465</v>
      </c>
      <c r="F36" s="184">
        <v>5565.465</v>
      </c>
      <c r="G36" s="184">
        <f t="shared" si="1"/>
        <v>22261.86</v>
      </c>
    </row>
    <row r="37" spans="1:7" s="135" customFormat="1" ht="12.75">
      <c r="A37" s="135" t="s">
        <v>127</v>
      </c>
      <c r="B37" s="188">
        <v>41394.08</v>
      </c>
      <c r="C37" s="184">
        <v>10348.52</v>
      </c>
      <c r="D37" s="189">
        <v>10348.52</v>
      </c>
      <c r="E37" s="189">
        <v>10348.52</v>
      </c>
      <c r="F37" s="189">
        <v>10348.52</v>
      </c>
      <c r="G37" s="184">
        <f t="shared" si="1"/>
        <v>41394.08</v>
      </c>
    </row>
    <row r="38" spans="2:6" ht="12.75" hidden="1">
      <c r="B38" s="188"/>
      <c r="C38" s="180"/>
      <c r="D38" s="180"/>
      <c r="E38" s="180"/>
      <c r="F38" s="180"/>
    </row>
    <row r="39" spans="2:5" ht="12.75">
      <c r="B39" s="168"/>
      <c r="C39" s="59"/>
      <c r="D39" s="189"/>
      <c r="E39" s="180"/>
    </row>
    <row r="40" spans="1:8" s="1" customFormat="1" ht="12.75">
      <c r="A40" s="15" t="s">
        <v>19</v>
      </c>
      <c r="B40" s="167">
        <f>SUM(B32:B39)</f>
        <v>781792.11308</v>
      </c>
      <c r="C40" s="40">
        <f>SUM(C32:C39)</f>
        <v>195448.02827</v>
      </c>
      <c r="D40" s="40">
        <f>SUM(D32:D39)</f>
        <v>195448.02827</v>
      </c>
      <c r="E40" s="40">
        <f>SUM(E32:E39)</f>
        <v>195448.02827</v>
      </c>
      <c r="F40" s="40">
        <f>SUM(F32:F39)</f>
        <v>195448.02827</v>
      </c>
      <c r="G40" s="40">
        <f>SUM(C40:F40)</f>
        <v>781792.11308</v>
      </c>
      <c r="H40" s="22"/>
    </row>
    <row r="41" spans="1:7" s="1" customFormat="1" ht="12.75">
      <c r="A41" s="190" t="s">
        <v>3</v>
      </c>
      <c r="B41" s="179"/>
      <c r="C41" s="192"/>
      <c r="D41" s="180"/>
      <c r="E41" s="62"/>
      <c r="F41" s="40"/>
      <c r="G41" s="40"/>
    </row>
    <row r="42" spans="2:4" ht="12.75">
      <c r="B42" s="188"/>
      <c r="C42" s="177"/>
      <c r="D42" s="177"/>
    </row>
    <row r="43" spans="1:7" ht="12.75">
      <c r="A43" s="15" t="s">
        <v>19</v>
      </c>
      <c r="B43" s="167">
        <v>0</v>
      </c>
      <c r="C43" s="40">
        <f>SUM(C41:C42)</f>
        <v>0</v>
      </c>
      <c r="D43" s="40">
        <f>SUM(D41:D42)</f>
        <v>0</v>
      </c>
      <c r="E43" s="40">
        <f>SUM(E41:E42)</f>
        <v>0</v>
      </c>
      <c r="F43" s="40">
        <f>SUM(F41:F42)</f>
        <v>0</v>
      </c>
      <c r="G43" s="40">
        <f>SUM(C43:F43)</f>
        <v>0</v>
      </c>
    </row>
    <row r="44" spans="1:5" ht="13.5" thickBot="1">
      <c r="A44" s="15"/>
      <c r="B44" s="167"/>
      <c r="C44" s="177"/>
      <c r="D44" s="177"/>
      <c r="E44" s="177"/>
    </row>
    <row r="45" spans="1:8" ht="16.5" thickBot="1">
      <c r="A45" s="6" t="s">
        <v>20</v>
      </c>
      <c r="B45" s="170">
        <f>B40+B25+B20</f>
        <v>4631088.54308</v>
      </c>
      <c r="C45" s="43">
        <f>C43+C40+C29+C25+C20</f>
        <v>1157772.13577</v>
      </c>
      <c r="D45" s="43">
        <f>D43+D40+D29+D25+D20</f>
        <v>1157772.13577</v>
      </c>
      <c r="E45" s="43">
        <f>E43+E40+E29+E25+E20</f>
        <v>1157772.13577</v>
      </c>
      <c r="F45" s="43">
        <f>F43+F40+F29+F25+F20</f>
        <v>1157772.13577</v>
      </c>
      <c r="G45" s="43">
        <f>G43+G40+G29+G25+G20</f>
        <v>4631088.54308</v>
      </c>
      <c r="H45" s="30"/>
    </row>
    <row r="46" spans="1:5" ht="13.5" thickBot="1">
      <c r="A46" s="15"/>
      <c r="B46" s="167"/>
      <c r="C46" s="177"/>
      <c r="D46" s="177"/>
      <c r="E46" s="177"/>
    </row>
    <row r="47" spans="1:8" ht="16.5" thickBot="1">
      <c r="A47" s="6" t="s">
        <v>4</v>
      </c>
      <c r="B47" s="160"/>
      <c r="C47" s="177"/>
      <c r="D47" s="177"/>
      <c r="E47" s="177"/>
      <c r="H47" s="30"/>
    </row>
    <row r="48" spans="1:4" ht="16.5" thickBot="1">
      <c r="A48" s="23"/>
      <c r="B48" s="160"/>
      <c r="C48" s="192"/>
      <c r="D48" s="180"/>
    </row>
    <row r="49" spans="1:4" ht="13.5" thickBot="1">
      <c r="A49" s="31" t="s">
        <v>6</v>
      </c>
      <c r="B49" s="191"/>
      <c r="C49" s="180"/>
      <c r="D49" s="180"/>
    </row>
    <row r="50" spans="1:5" ht="12.75">
      <c r="A50" s="32" t="s">
        <v>35</v>
      </c>
      <c r="B50" s="191"/>
      <c r="C50" s="180"/>
      <c r="E50" s="193"/>
    </row>
    <row r="51" spans="3:7" ht="12.75" hidden="1">
      <c r="C51" s="180"/>
      <c r="D51" s="180"/>
      <c r="G51" s="177">
        <f aca="true" t="shared" si="2" ref="G51:G56">SUM(C51:F51)</f>
        <v>0</v>
      </c>
    </row>
    <row r="52" spans="3:7" ht="12.75" hidden="1">
      <c r="C52" s="180"/>
      <c r="D52" s="180"/>
      <c r="G52" s="177">
        <f t="shared" si="2"/>
        <v>0</v>
      </c>
    </row>
    <row r="53" spans="3:7" ht="12.75" hidden="1">
      <c r="C53" s="180"/>
      <c r="D53" s="180"/>
      <c r="G53" s="177">
        <f t="shared" si="2"/>
        <v>0</v>
      </c>
    </row>
    <row r="54" spans="3:7" ht="12.75" hidden="1">
      <c r="C54" s="180"/>
      <c r="D54" s="180"/>
      <c r="G54" s="177">
        <f t="shared" si="2"/>
        <v>0</v>
      </c>
    </row>
    <row r="55" spans="1:7" ht="12.75" hidden="1">
      <c r="A55" s="15"/>
      <c r="B55" s="21"/>
      <c r="C55" s="192"/>
      <c r="D55" s="180"/>
      <c r="G55" s="177">
        <f t="shared" si="2"/>
        <v>0</v>
      </c>
    </row>
    <row r="56" spans="1:7" ht="12.75" hidden="1">
      <c r="A56" s="15"/>
      <c r="B56" s="21"/>
      <c r="C56" s="65"/>
      <c r="D56" s="180"/>
      <c r="G56" s="177">
        <f t="shared" si="2"/>
        <v>0</v>
      </c>
    </row>
    <row r="57" spans="1:8" ht="13.5" thickBot="1">
      <c r="A57" s="15" t="s">
        <v>19</v>
      </c>
      <c r="B57" s="21">
        <v>0</v>
      </c>
      <c r="C57" s="40">
        <f>SUM(C51:C56)</f>
        <v>0</v>
      </c>
      <c r="D57" s="40">
        <f>SUM(D51:D56)</f>
        <v>0</v>
      </c>
      <c r="E57" s="40">
        <f>SUM(E51:E56)</f>
        <v>0</v>
      </c>
      <c r="F57" s="40">
        <f>SUM(F51:F56)</f>
        <v>0</v>
      </c>
      <c r="G57" s="40">
        <f>SUM(G51:G56)</f>
        <v>0</v>
      </c>
      <c r="H57" s="30"/>
    </row>
    <row r="58" spans="1:7" ht="13.5" thickBot="1">
      <c r="A58" s="31" t="s">
        <v>8</v>
      </c>
      <c r="B58" s="191"/>
      <c r="C58" s="62"/>
      <c r="D58" s="62"/>
      <c r="E58" s="62"/>
      <c r="F58" s="40"/>
      <c r="G58" s="40"/>
    </row>
    <row r="59" spans="1:7" ht="12.75">
      <c r="A59" s="32" t="s">
        <v>35</v>
      </c>
      <c r="B59" s="191"/>
      <c r="C59" s="62"/>
      <c r="D59" s="62"/>
      <c r="E59" s="62"/>
      <c r="F59" s="40"/>
      <c r="G59" s="40"/>
    </row>
    <row r="60" spans="1:7" ht="12.75" hidden="1">
      <c r="A60" s="15"/>
      <c r="B60" s="21"/>
      <c r="C60" s="62"/>
      <c r="D60" s="62"/>
      <c r="E60" s="62"/>
      <c r="F60" s="40"/>
      <c r="G60" s="40">
        <f>SUM(C60:F60)</f>
        <v>0</v>
      </c>
    </row>
    <row r="61" spans="1:7" ht="12.75" hidden="1">
      <c r="A61" s="15"/>
      <c r="B61" s="21"/>
      <c r="C61" s="62"/>
      <c r="D61" s="62"/>
      <c r="E61" s="62"/>
      <c r="F61" s="40"/>
      <c r="G61" s="40">
        <f>SUM(C61:F61)</f>
        <v>0</v>
      </c>
    </row>
    <row r="62" spans="1:8" ht="13.5" thickBot="1">
      <c r="A62" s="15" t="s">
        <v>19</v>
      </c>
      <c r="B62" s="21">
        <v>0</v>
      </c>
      <c r="C62" s="40">
        <f>SUM(C59:C61)</f>
        <v>0</v>
      </c>
      <c r="D62" s="40">
        <f>SUM(D59:D61)</f>
        <v>0</v>
      </c>
      <c r="E62" s="40">
        <f>SUM(E59:E61)</f>
        <v>0</v>
      </c>
      <c r="F62" s="40">
        <f>SUM(F59:F61)</f>
        <v>0</v>
      </c>
      <c r="G62" s="40">
        <f>SUM(G59:G61)</f>
        <v>0</v>
      </c>
      <c r="H62" s="30"/>
    </row>
    <row r="63" spans="1:7" ht="13.5" thickBot="1">
      <c r="A63" s="31" t="s">
        <v>7</v>
      </c>
      <c r="B63" s="191"/>
      <c r="C63" s="62"/>
      <c r="D63" s="62"/>
      <c r="E63" s="62"/>
      <c r="F63" s="40"/>
      <c r="G63" s="40"/>
    </row>
    <row r="64" spans="1:7" ht="12.75">
      <c r="A64" s="32" t="s">
        <v>36</v>
      </c>
      <c r="B64" s="191"/>
      <c r="C64" s="62"/>
      <c r="D64" s="62"/>
      <c r="E64" s="62"/>
      <c r="F64" s="40"/>
      <c r="G64" s="40"/>
    </row>
    <row r="65" spans="1:7" ht="12.75" hidden="1">
      <c r="A65" s="15"/>
      <c r="B65" s="21"/>
      <c r="C65" s="62"/>
      <c r="D65" s="62"/>
      <c r="E65" s="62"/>
      <c r="F65" s="40"/>
      <c r="G65" s="40">
        <f aca="true" t="shared" si="3" ref="G65:G75">SUM(C65:F65)</f>
        <v>0</v>
      </c>
    </row>
    <row r="66" spans="1:7" ht="12.75" hidden="1">
      <c r="A66" s="15"/>
      <c r="B66" s="21"/>
      <c r="C66" s="62"/>
      <c r="D66" s="62"/>
      <c r="E66" s="62"/>
      <c r="F66" s="40"/>
      <c r="G66" s="40">
        <f t="shared" si="3"/>
        <v>0</v>
      </c>
    </row>
    <row r="67" spans="1:7" ht="12.75" hidden="1">
      <c r="A67" s="15"/>
      <c r="B67" s="21"/>
      <c r="C67" s="62"/>
      <c r="D67" s="62"/>
      <c r="E67" s="62"/>
      <c r="F67" s="40"/>
      <c r="G67" s="40">
        <f t="shared" si="3"/>
        <v>0</v>
      </c>
    </row>
    <row r="68" spans="1:7" ht="12.75" hidden="1">
      <c r="A68" s="15"/>
      <c r="B68" s="21"/>
      <c r="C68" s="62"/>
      <c r="D68" s="62"/>
      <c r="E68" s="62"/>
      <c r="F68" s="40"/>
      <c r="G68" s="40">
        <f t="shared" si="3"/>
        <v>0</v>
      </c>
    </row>
    <row r="69" spans="1:7" ht="12.75" hidden="1">
      <c r="A69" s="15"/>
      <c r="B69" s="21"/>
      <c r="C69" s="62"/>
      <c r="D69" s="62"/>
      <c r="E69" s="62"/>
      <c r="F69" s="40"/>
      <c r="G69" s="40">
        <f t="shared" si="3"/>
        <v>0</v>
      </c>
    </row>
    <row r="70" spans="1:7" ht="12.75" hidden="1">
      <c r="A70" s="15"/>
      <c r="B70" s="21"/>
      <c r="C70" s="62"/>
      <c r="D70" s="62"/>
      <c r="E70" s="62"/>
      <c r="F70" s="40"/>
      <c r="G70" s="40">
        <f t="shared" si="3"/>
        <v>0</v>
      </c>
    </row>
    <row r="71" spans="1:7" ht="12.75" hidden="1">
      <c r="A71" s="15"/>
      <c r="B71" s="21"/>
      <c r="C71" s="62"/>
      <c r="D71" s="62"/>
      <c r="E71" s="62"/>
      <c r="F71" s="40"/>
      <c r="G71" s="40">
        <f t="shared" si="3"/>
        <v>0</v>
      </c>
    </row>
    <row r="72" spans="1:7" ht="12.75" hidden="1">
      <c r="A72" s="15"/>
      <c r="B72" s="21"/>
      <c r="C72" s="62"/>
      <c r="D72" s="62"/>
      <c r="E72" s="62"/>
      <c r="F72" s="40"/>
      <c r="G72" s="40">
        <f t="shared" si="3"/>
        <v>0</v>
      </c>
    </row>
    <row r="73" spans="1:7" ht="12.75" hidden="1">
      <c r="A73" s="15"/>
      <c r="B73" s="21"/>
      <c r="C73" s="62"/>
      <c r="D73" s="62"/>
      <c r="E73" s="62"/>
      <c r="F73" s="40"/>
      <c r="G73" s="40">
        <f t="shared" si="3"/>
        <v>0</v>
      </c>
    </row>
    <row r="74" spans="1:7" ht="12.75" hidden="1">
      <c r="A74" s="15"/>
      <c r="B74" s="21"/>
      <c r="C74" s="62"/>
      <c r="D74" s="62"/>
      <c r="E74" s="62"/>
      <c r="F74" s="40"/>
      <c r="G74" s="40">
        <f t="shared" si="3"/>
        <v>0</v>
      </c>
    </row>
    <row r="75" spans="1:7" ht="12.75" hidden="1">
      <c r="A75" s="15"/>
      <c r="B75" s="21"/>
      <c r="C75" s="62"/>
      <c r="D75" s="62"/>
      <c r="E75" s="62"/>
      <c r="F75" s="40"/>
      <c r="G75" s="40">
        <f t="shared" si="3"/>
        <v>0</v>
      </c>
    </row>
    <row r="76" spans="1:7" ht="13.5" thickBot="1">
      <c r="A76" s="15" t="s">
        <v>19</v>
      </c>
      <c r="B76" s="21">
        <v>0</v>
      </c>
      <c r="C76" s="40">
        <f>SUM(C64:C75)</f>
        <v>0</v>
      </c>
      <c r="D76" s="40">
        <f>SUM(D64:D75)</f>
        <v>0</v>
      </c>
      <c r="E76" s="40">
        <f>SUM(E64:E75)</f>
        <v>0</v>
      </c>
      <c r="F76" s="40">
        <f>SUM(F64:F75)</f>
        <v>0</v>
      </c>
      <c r="G76" s="40">
        <f>SUM(G64:G75)</f>
        <v>0</v>
      </c>
    </row>
    <row r="77" spans="1:7" ht="13.5" thickBot="1">
      <c r="A77" s="31" t="s">
        <v>9</v>
      </c>
      <c r="B77" s="191"/>
      <c r="C77" s="62"/>
      <c r="D77" s="62"/>
      <c r="E77" s="62"/>
      <c r="F77" s="40"/>
      <c r="G77" s="40"/>
    </row>
    <row r="78" spans="1:7" ht="12.75">
      <c r="A78" s="32" t="s">
        <v>35</v>
      </c>
      <c r="B78" s="191"/>
      <c r="C78" s="67"/>
      <c r="D78" s="62"/>
      <c r="E78" s="62"/>
      <c r="F78" s="40"/>
      <c r="G78" s="40"/>
    </row>
    <row r="79" spans="1:7" ht="12.75" hidden="1">
      <c r="A79" s="32"/>
      <c r="B79" s="191"/>
      <c r="C79" s="67"/>
      <c r="D79" s="62"/>
      <c r="E79" s="62"/>
      <c r="F79" s="40"/>
      <c r="G79" s="40">
        <f aca="true" t="shared" si="4" ref="G79:G87">SUM(C79:F79)</f>
        <v>0</v>
      </c>
    </row>
    <row r="80" spans="1:7" ht="12.75" hidden="1">
      <c r="A80" s="32"/>
      <c r="B80" s="191"/>
      <c r="C80" s="67"/>
      <c r="D80" s="62"/>
      <c r="E80" s="62"/>
      <c r="F80" s="40"/>
      <c r="G80" s="40">
        <f t="shared" si="4"/>
        <v>0</v>
      </c>
    </row>
    <row r="81" spans="1:7" ht="12.75" hidden="1">
      <c r="A81" s="32"/>
      <c r="B81" s="191"/>
      <c r="C81" s="67"/>
      <c r="D81" s="62"/>
      <c r="E81" s="62"/>
      <c r="F81" s="40"/>
      <c r="G81" s="40">
        <f t="shared" si="4"/>
        <v>0</v>
      </c>
    </row>
    <row r="82" spans="1:7" ht="12.75" hidden="1">
      <c r="A82" s="32"/>
      <c r="B82" s="191"/>
      <c r="C82" s="67"/>
      <c r="D82" s="62"/>
      <c r="E82" s="62"/>
      <c r="F82" s="40"/>
      <c r="G82" s="40">
        <f t="shared" si="4"/>
        <v>0</v>
      </c>
    </row>
    <row r="83" spans="1:7" ht="12.75" hidden="1">
      <c r="A83" s="32"/>
      <c r="B83" s="191"/>
      <c r="C83" s="67"/>
      <c r="D83" s="62"/>
      <c r="E83" s="62"/>
      <c r="F83" s="40"/>
      <c r="G83" s="40">
        <f t="shared" si="4"/>
        <v>0</v>
      </c>
    </row>
    <row r="84" spans="1:7" ht="12.75" hidden="1">
      <c r="A84" s="32"/>
      <c r="B84" s="191"/>
      <c r="C84" s="67"/>
      <c r="D84" s="62"/>
      <c r="E84" s="62"/>
      <c r="F84" s="40"/>
      <c r="G84" s="40">
        <f t="shared" si="4"/>
        <v>0</v>
      </c>
    </row>
    <row r="85" spans="1:7" ht="12.75" hidden="1">
      <c r="A85" s="32"/>
      <c r="B85" s="191"/>
      <c r="C85" s="67"/>
      <c r="D85" s="62"/>
      <c r="E85" s="62"/>
      <c r="F85" s="40"/>
      <c r="G85" s="40">
        <f t="shared" si="4"/>
        <v>0</v>
      </c>
    </row>
    <row r="86" spans="1:7" ht="12.75" hidden="1">
      <c r="A86" s="15"/>
      <c r="B86" s="21"/>
      <c r="C86" s="67"/>
      <c r="D86" s="62"/>
      <c r="E86" s="62"/>
      <c r="F86" s="40"/>
      <c r="G86" s="40">
        <f t="shared" si="4"/>
        <v>0</v>
      </c>
    </row>
    <row r="87" spans="3:7" ht="12.75" hidden="1">
      <c r="C87" s="62"/>
      <c r="D87" s="62"/>
      <c r="E87" s="62"/>
      <c r="F87" s="40"/>
      <c r="G87" s="40">
        <f t="shared" si="4"/>
        <v>0</v>
      </c>
    </row>
    <row r="88" spans="1:8" ht="13.5" thickBot="1">
      <c r="A88" s="15" t="s">
        <v>19</v>
      </c>
      <c r="B88" s="21">
        <v>0</v>
      </c>
      <c r="C88" s="40">
        <f>SUM(C79:C87)</f>
        <v>0</v>
      </c>
      <c r="D88" s="40">
        <f>SUM(D79:D87)</f>
        <v>0</v>
      </c>
      <c r="E88" s="40">
        <f>SUM(E79:E87)</f>
        <v>0</v>
      </c>
      <c r="F88" s="40">
        <f>SUM(F79:F87)</f>
        <v>0</v>
      </c>
      <c r="G88" s="40">
        <f>SUM(G79:G87)</f>
        <v>0</v>
      </c>
      <c r="H88" s="30"/>
    </row>
    <row r="89" spans="1:7" ht="13.5" thickBot="1">
      <c r="A89" s="31" t="s">
        <v>10</v>
      </c>
      <c r="B89" s="191"/>
      <c r="C89" s="62"/>
      <c r="D89" s="62"/>
      <c r="E89" s="62"/>
      <c r="F89" s="40"/>
      <c r="G89" s="40"/>
    </row>
    <row r="90" spans="1:7" ht="12.75">
      <c r="A90" s="32" t="s">
        <v>36</v>
      </c>
      <c r="B90" s="191"/>
      <c r="C90" s="67"/>
      <c r="D90" s="133"/>
      <c r="E90" s="62"/>
      <c r="F90" s="40"/>
      <c r="G90" s="40"/>
    </row>
    <row r="91" spans="1:7" ht="12.75" hidden="1">
      <c r="A91" s="32"/>
      <c r="B91" s="191"/>
      <c r="C91" s="67"/>
      <c r="D91" s="133"/>
      <c r="E91" s="62"/>
      <c r="F91" s="40"/>
      <c r="G91" s="40">
        <f aca="true" t="shared" si="5" ref="G91:G122">SUM(C91:F91)</f>
        <v>0</v>
      </c>
    </row>
    <row r="92" spans="1:7" ht="12.75" hidden="1">
      <c r="A92" s="32"/>
      <c r="B92" s="191"/>
      <c r="C92" s="67"/>
      <c r="D92" s="133"/>
      <c r="E92" s="62"/>
      <c r="F92" s="40"/>
      <c r="G92" s="40">
        <f t="shared" si="5"/>
        <v>0</v>
      </c>
    </row>
    <row r="93" spans="1:7" ht="12.75" hidden="1">
      <c r="A93" s="32"/>
      <c r="B93" s="191"/>
      <c r="C93" s="67"/>
      <c r="D93" s="133"/>
      <c r="E93" s="62"/>
      <c r="F93" s="40"/>
      <c r="G93" s="40">
        <f t="shared" si="5"/>
        <v>0</v>
      </c>
    </row>
    <row r="94" spans="1:7" ht="12.75" hidden="1">
      <c r="A94" s="32"/>
      <c r="B94" s="191"/>
      <c r="C94" s="67"/>
      <c r="D94" s="133"/>
      <c r="E94" s="62"/>
      <c r="F94" s="40"/>
      <c r="G94" s="40">
        <f t="shared" si="5"/>
        <v>0</v>
      </c>
    </row>
    <row r="95" spans="1:7" ht="12.75" hidden="1">
      <c r="A95" s="32"/>
      <c r="B95" s="191"/>
      <c r="C95" s="67"/>
      <c r="D95" s="133"/>
      <c r="E95" s="62"/>
      <c r="F95" s="40"/>
      <c r="G95" s="40">
        <f t="shared" si="5"/>
        <v>0</v>
      </c>
    </row>
    <row r="96" spans="1:7" ht="12.75" hidden="1">
      <c r="A96" s="32"/>
      <c r="B96" s="191"/>
      <c r="C96" s="67"/>
      <c r="D96" s="133"/>
      <c r="E96" s="62"/>
      <c r="F96" s="40"/>
      <c r="G96" s="40">
        <f t="shared" si="5"/>
        <v>0</v>
      </c>
    </row>
    <row r="97" spans="1:7" ht="12.75" hidden="1">
      <c r="A97" s="32"/>
      <c r="B97" s="191"/>
      <c r="C97" s="67"/>
      <c r="D97" s="133"/>
      <c r="E97" s="62"/>
      <c r="F97" s="40"/>
      <c r="G97" s="40">
        <f t="shared" si="5"/>
        <v>0</v>
      </c>
    </row>
    <row r="98" spans="1:7" ht="12.75" hidden="1">
      <c r="A98" s="32"/>
      <c r="B98" s="191"/>
      <c r="C98" s="67"/>
      <c r="D98" s="133"/>
      <c r="E98" s="62"/>
      <c r="F98" s="40"/>
      <c r="G98" s="40">
        <f t="shared" si="5"/>
        <v>0</v>
      </c>
    </row>
    <row r="99" spans="1:7" ht="12.75" hidden="1">
      <c r="A99" s="32"/>
      <c r="B99" s="191"/>
      <c r="C99" s="67"/>
      <c r="D99" s="133"/>
      <c r="E99" s="62"/>
      <c r="F99" s="40"/>
      <c r="G99" s="40">
        <f t="shared" si="5"/>
        <v>0</v>
      </c>
    </row>
    <row r="100" spans="1:7" ht="12.75" hidden="1">
      <c r="A100" s="32"/>
      <c r="B100" s="191"/>
      <c r="C100" s="67"/>
      <c r="D100" s="133"/>
      <c r="E100" s="62"/>
      <c r="F100" s="40"/>
      <c r="G100" s="40">
        <f t="shared" si="5"/>
        <v>0</v>
      </c>
    </row>
    <row r="101" spans="1:7" ht="12.75" hidden="1">
      <c r="A101" s="32"/>
      <c r="B101" s="191"/>
      <c r="C101" s="67"/>
      <c r="D101" s="133"/>
      <c r="E101" s="62"/>
      <c r="F101" s="40"/>
      <c r="G101" s="40">
        <f t="shared" si="5"/>
        <v>0</v>
      </c>
    </row>
    <row r="102" spans="1:7" ht="12.75" hidden="1">
      <c r="A102" s="32"/>
      <c r="B102" s="191"/>
      <c r="C102" s="67"/>
      <c r="D102" s="133"/>
      <c r="E102" s="62"/>
      <c r="F102" s="40"/>
      <c r="G102" s="40">
        <f t="shared" si="5"/>
        <v>0</v>
      </c>
    </row>
    <row r="103" spans="1:7" ht="12.75" hidden="1">
      <c r="A103" s="32"/>
      <c r="B103" s="191"/>
      <c r="C103" s="67"/>
      <c r="D103" s="133"/>
      <c r="E103" s="62"/>
      <c r="F103" s="40"/>
      <c r="G103" s="40">
        <f t="shared" si="5"/>
        <v>0</v>
      </c>
    </row>
    <row r="104" spans="1:7" ht="12.75" hidden="1">
      <c r="A104" s="32"/>
      <c r="B104" s="191"/>
      <c r="C104" s="67"/>
      <c r="D104" s="133"/>
      <c r="E104" s="62"/>
      <c r="F104" s="40"/>
      <c r="G104" s="40">
        <f t="shared" si="5"/>
        <v>0</v>
      </c>
    </row>
    <row r="105" spans="1:7" ht="12.75" hidden="1">
      <c r="A105" s="32"/>
      <c r="B105" s="191"/>
      <c r="C105" s="67"/>
      <c r="D105" s="133"/>
      <c r="E105" s="62"/>
      <c r="F105" s="40"/>
      <c r="G105" s="40">
        <f t="shared" si="5"/>
        <v>0</v>
      </c>
    </row>
    <row r="106" spans="1:7" ht="12.75" hidden="1">
      <c r="A106" s="32"/>
      <c r="B106" s="191"/>
      <c r="C106" s="67"/>
      <c r="D106" s="133"/>
      <c r="E106" s="62"/>
      <c r="F106" s="40"/>
      <c r="G106" s="40">
        <f t="shared" si="5"/>
        <v>0</v>
      </c>
    </row>
    <row r="107" spans="1:7" ht="12.75" hidden="1">
      <c r="A107" s="32"/>
      <c r="B107" s="191"/>
      <c r="C107" s="67"/>
      <c r="D107" s="133"/>
      <c r="E107" s="62"/>
      <c r="F107" s="40"/>
      <c r="G107" s="40">
        <f t="shared" si="5"/>
        <v>0</v>
      </c>
    </row>
    <row r="108" spans="1:7" ht="12.75" hidden="1">
      <c r="A108" s="32"/>
      <c r="B108" s="191"/>
      <c r="C108" s="67"/>
      <c r="D108" s="133"/>
      <c r="E108" s="62"/>
      <c r="F108" s="40"/>
      <c r="G108" s="40">
        <f t="shared" si="5"/>
        <v>0</v>
      </c>
    </row>
    <row r="109" spans="1:7" ht="12.75" hidden="1">
      <c r="A109" s="32"/>
      <c r="B109" s="191"/>
      <c r="C109" s="67"/>
      <c r="D109" s="133"/>
      <c r="E109" s="62"/>
      <c r="F109" s="40"/>
      <c r="G109" s="40">
        <f t="shared" si="5"/>
        <v>0</v>
      </c>
    </row>
    <row r="110" spans="1:7" ht="12.75" hidden="1">
      <c r="A110" s="32"/>
      <c r="B110" s="191"/>
      <c r="C110" s="67"/>
      <c r="D110" s="133"/>
      <c r="E110" s="62"/>
      <c r="F110" s="40"/>
      <c r="G110" s="40">
        <f t="shared" si="5"/>
        <v>0</v>
      </c>
    </row>
    <row r="111" spans="1:7" ht="12.75" hidden="1">
      <c r="A111" s="32"/>
      <c r="B111" s="191"/>
      <c r="C111" s="67"/>
      <c r="D111" s="133"/>
      <c r="E111" s="62"/>
      <c r="F111" s="40"/>
      <c r="G111" s="40">
        <f t="shared" si="5"/>
        <v>0</v>
      </c>
    </row>
    <row r="112" spans="1:7" ht="12.75" hidden="1">
      <c r="A112" s="32"/>
      <c r="B112" s="191"/>
      <c r="C112" s="67"/>
      <c r="D112" s="133"/>
      <c r="E112" s="62"/>
      <c r="F112" s="40"/>
      <c r="G112" s="40">
        <f t="shared" si="5"/>
        <v>0</v>
      </c>
    </row>
    <row r="113" spans="1:7" ht="12.75" hidden="1">
      <c r="A113" s="32"/>
      <c r="B113" s="191"/>
      <c r="C113" s="67"/>
      <c r="D113" s="133"/>
      <c r="E113" s="62"/>
      <c r="F113" s="40"/>
      <c r="G113" s="40">
        <f t="shared" si="5"/>
        <v>0</v>
      </c>
    </row>
    <row r="114" spans="1:7" ht="12.75" hidden="1">
      <c r="A114" s="32"/>
      <c r="B114" s="191"/>
      <c r="C114" s="67"/>
      <c r="D114" s="133"/>
      <c r="E114" s="62"/>
      <c r="F114" s="40"/>
      <c r="G114" s="40">
        <f t="shared" si="5"/>
        <v>0</v>
      </c>
    </row>
    <row r="115" spans="1:7" ht="12.75" hidden="1">
      <c r="A115" s="32"/>
      <c r="B115" s="191"/>
      <c r="C115" s="67"/>
      <c r="D115" s="133"/>
      <c r="E115" s="62"/>
      <c r="F115" s="40"/>
      <c r="G115" s="40">
        <f t="shared" si="5"/>
        <v>0</v>
      </c>
    </row>
    <row r="116" spans="1:7" ht="12.75" hidden="1">
      <c r="A116" s="32"/>
      <c r="B116" s="191"/>
      <c r="C116" s="67"/>
      <c r="D116" s="133"/>
      <c r="E116" s="62"/>
      <c r="F116" s="40"/>
      <c r="G116" s="40">
        <f t="shared" si="5"/>
        <v>0</v>
      </c>
    </row>
    <row r="117" spans="1:7" ht="12.75" hidden="1">
      <c r="A117" s="32"/>
      <c r="B117" s="191"/>
      <c r="C117" s="67"/>
      <c r="D117" s="133"/>
      <c r="E117" s="62"/>
      <c r="F117" s="40"/>
      <c r="G117" s="40">
        <f t="shared" si="5"/>
        <v>0</v>
      </c>
    </row>
    <row r="118" spans="1:7" ht="12.75" hidden="1">
      <c r="A118" s="32"/>
      <c r="B118" s="191"/>
      <c r="C118" s="67"/>
      <c r="D118" s="133"/>
      <c r="E118" s="62"/>
      <c r="F118" s="40"/>
      <c r="G118" s="40">
        <f t="shared" si="5"/>
        <v>0</v>
      </c>
    </row>
    <row r="119" spans="1:7" ht="12.75" hidden="1">
      <c r="A119" s="32"/>
      <c r="B119" s="191"/>
      <c r="C119" s="67"/>
      <c r="D119" s="133"/>
      <c r="E119" s="62"/>
      <c r="F119" s="40"/>
      <c r="G119" s="40">
        <f t="shared" si="5"/>
        <v>0</v>
      </c>
    </row>
    <row r="120" spans="1:7" ht="12.75" hidden="1">
      <c r="A120" s="32"/>
      <c r="B120" s="191"/>
      <c r="C120" s="67"/>
      <c r="D120" s="133"/>
      <c r="E120" s="62"/>
      <c r="F120" s="40"/>
      <c r="G120" s="40">
        <f t="shared" si="5"/>
        <v>0</v>
      </c>
    </row>
    <row r="121" spans="1:7" ht="12.75" hidden="1">
      <c r="A121" s="15"/>
      <c r="B121" s="21"/>
      <c r="C121" s="67"/>
      <c r="D121" s="133"/>
      <c r="E121" s="62"/>
      <c r="F121" s="40"/>
      <c r="G121" s="40">
        <f t="shared" si="5"/>
        <v>0</v>
      </c>
    </row>
    <row r="122" spans="1:7" ht="12.75" hidden="1">
      <c r="A122" s="15" t="s">
        <v>13</v>
      </c>
      <c r="B122" s="21"/>
      <c r="C122" s="65"/>
      <c r="D122" s="133"/>
      <c r="E122" s="62"/>
      <c r="F122" s="40"/>
      <c r="G122" s="40">
        <f t="shared" si="5"/>
        <v>0</v>
      </c>
    </row>
    <row r="123" spans="1:8" ht="12.75">
      <c r="A123" s="15" t="s">
        <v>19</v>
      </c>
      <c r="B123" s="21">
        <v>0</v>
      </c>
      <c r="C123" s="40">
        <f>SUM(C91:C122)</f>
        <v>0</v>
      </c>
      <c r="D123" s="40">
        <f>SUM(D91:D122)</f>
        <v>0</v>
      </c>
      <c r="E123" s="40">
        <f>SUM(E91:E122)</f>
        <v>0</v>
      </c>
      <c r="F123" s="40">
        <f>SUM(F91:F122)</f>
        <v>0</v>
      </c>
      <c r="G123" s="40">
        <f>SUM(G91:G122)</f>
        <v>0</v>
      </c>
      <c r="H123" s="30"/>
    </row>
    <row r="124" spans="1:7" ht="12.75">
      <c r="A124" s="190" t="s">
        <v>11</v>
      </c>
      <c r="B124" s="179"/>
      <c r="C124" s="65"/>
      <c r="D124" s="133"/>
      <c r="E124" s="62"/>
      <c r="F124" s="40"/>
      <c r="G124" s="40"/>
    </row>
    <row r="125" spans="1:7" ht="12.75">
      <c r="A125" s="32" t="s">
        <v>36</v>
      </c>
      <c r="B125" s="191"/>
      <c r="C125" s="67"/>
      <c r="D125" s="62"/>
      <c r="E125" s="62"/>
      <c r="F125" s="40"/>
      <c r="G125" s="40"/>
    </row>
    <row r="126" spans="1:7" ht="12.75" hidden="1">
      <c r="A126" s="15"/>
      <c r="B126" s="21"/>
      <c r="C126" s="67"/>
      <c r="D126" s="62"/>
      <c r="E126" s="62"/>
      <c r="F126" s="40"/>
      <c r="G126" s="40">
        <f>SUM(C126:F126)</f>
        <v>0</v>
      </c>
    </row>
    <row r="127" spans="1:7" ht="12.75" hidden="1">
      <c r="A127" s="15"/>
      <c r="B127" s="21"/>
      <c r="C127" s="67"/>
      <c r="D127" s="62"/>
      <c r="E127" s="62"/>
      <c r="F127" s="40"/>
      <c r="G127" s="40">
        <f>SUM(C127:F127)</f>
        <v>0</v>
      </c>
    </row>
    <row r="128" spans="1:7" ht="12.75" hidden="1">
      <c r="A128" s="15"/>
      <c r="B128" s="21"/>
      <c r="C128" s="67"/>
      <c r="D128" s="62"/>
      <c r="E128" s="62"/>
      <c r="F128" s="40"/>
      <c r="G128" s="40">
        <f>SUM(C128:F128)</f>
        <v>0</v>
      </c>
    </row>
    <row r="129" spans="1:7" ht="12.75" hidden="1">
      <c r="A129" s="15"/>
      <c r="B129" s="21"/>
      <c r="C129" s="67"/>
      <c r="D129" s="62"/>
      <c r="E129" s="62"/>
      <c r="F129" s="40"/>
      <c r="G129" s="40">
        <f>SUM(C129:F129)</f>
        <v>0</v>
      </c>
    </row>
    <row r="130" spans="1:7" ht="12.75" hidden="1">
      <c r="A130" s="15"/>
      <c r="B130" s="21"/>
      <c r="C130" s="67"/>
      <c r="D130" s="62"/>
      <c r="E130" s="62"/>
      <c r="F130" s="40"/>
      <c r="G130" s="40">
        <f>SUM(C130:F130)</f>
        <v>0</v>
      </c>
    </row>
    <row r="131" spans="1:8" ht="12.75">
      <c r="A131" s="15" t="s">
        <v>19</v>
      </c>
      <c r="B131" s="21">
        <v>0</v>
      </c>
      <c r="C131" s="40">
        <f>SUM(C126:C130)</f>
        <v>0</v>
      </c>
      <c r="D131" s="40">
        <f>SUM(D126:D130)</f>
        <v>0</v>
      </c>
      <c r="E131" s="40">
        <f>SUM(E126:E130)</f>
        <v>0</v>
      </c>
      <c r="F131" s="40">
        <f>SUM(F126:F130)</f>
        <v>0</v>
      </c>
      <c r="G131" s="40">
        <f>SUM(G126:G130)</f>
        <v>0</v>
      </c>
      <c r="H131" s="30"/>
    </row>
    <row r="132" spans="1:7" ht="12.75">
      <c r="A132" s="194" t="s">
        <v>12</v>
      </c>
      <c r="B132" s="191"/>
      <c r="C132" s="59"/>
      <c r="D132" s="59"/>
      <c r="E132" s="62"/>
      <c r="F132" s="40"/>
      <c r="G132" s="40"/>
    </row>
    <row r="133" spans="1:7" ht="12.75">
      <c r="A133" s="32" t="s">
        <v>36</v>
      </c>
      <c r="B133" s="191"/>
      <c r="C133" s="59"/>
      <c r="D133" s="133"/>
      <c r="E133" s="59"/>
      <c r="F133" s="40"/>
      <c r="G133" s="40"/>
    </row>
    <row r="134" spans="2:7" s="135" customFormat="1" ht="12.75" hidden="1">
      <c r="B134" s="188"/>
      <c r="C134" s="171"/>
      <c r="D134" s="60"/>
      <c r="E134" s="171"/>
      <c r="F134" s="45"/>
      <c r="G134" s="45">
        <f aca="true" t="shared" si="6" ref="G134:G146">SUM(C134:F134)</f>
        <v>0</v>
      </c>
    </row>
    <row r="135" spans="2:7" s="135" customFormat="1" ht="12.75" hidden="1">
      <c r="B135" s="188"/>
      <c r="C135" s="171"/>
      <c r="D135" s="60"/>
      <c r="E135" s="171"/>
      <c r="F135" s="45"/>
      <c r="G135" s="45">
        <f t="shared" si="6"/>
        <v>0</v>
      </c>
    </row>
    <row r="136" spans="2:7" s="135" customFormat="1" ht="12.75" hidden="1">
      <c r="B136" s="188"/>
      <c r="C136" s="171"/>
      <c r="D136" s="60"/>
      <c r="E136" s="171"/>
      <c r="F136" s="45"/>
      <c r="G136" s="45">
        <f t="shared" si="6"/>
        <v>0</v>
      </c>
    </row>
    <row r="137" spans="2:7" s="135" customFormat="1" ht="12.75" hidden="1">
      <c r="B137" s="188"/>
      <c r="C137" s="171"/>
      <c r="D137" s="60"/>
      <c r="E137" s="171"/>
      <c r="F137" s="45"/>
      <c r="G137" s="45">
        <f t="shared" si="6"/>
        <v>0</v>
      </c>
    </row>
    <row r="138" spans="2:7" s="135" customFormat="1" ht="12.75" hidden="1">
      <c r="B138" s="188"/>
      <c r="C138" s="171"/>
      <c r="D138" s="60"/>
      <c r="E138" s="171"/>
      <c r="F138" s="45"/>
      <c r="G138" s="45">
        <f t="shared" si="6"/>
        <v>0</v>
      </c>
    </row>
    <row r="139" spans="2:7" s="135" customFormat="1" ht="12.75" hidden="1">
      <c r="B139" s="188"/>
      <c r="C139" s="171"/>
      <c r="D139" s="60"/>
      <c r="E139" s="171"/>
      <c r="F139" s="45"/>
      <c r="G139" s="45">
        <f t="shared" si="6"/>
        <v>0</v>
      </c>
    </row>
    <row r="140" spans="2:7" s="135" customFormat="1" ht="12.75" hidden="1">
      <c r="B140" s="188"/>
      <c r="C140" s="171"/>
      <c r="D140" s="60"/>
      <c r="E140" s="171"/>
      <c r="F140" s="45"/>
      <c r="G140" s="45">
        <f t="shared" si="6"/>
        <v>0</v>
      </c>
    </row>
    <row r="141" spans="2:7" s="135" customFormat="1" ht="12.75" hidden="1">
      <c r="B141" s="188"/>
      <c r="C141" s="171"/>
      <c r="D141" s="60"/>
      <c r="E141" s="171"/>
      <c r="F141" s="45"/>
      <c r="G141" s="45">
        <f t="shared" si="6"/>
        <v>0</v>
      </c>
    </row>
    <row r="142" spans="2:7" s="135" customFormat="1" ht="12.75" hidden="1">
      <c r="B142" s="188"/>
      <c r="C142" s="171"/>
      <c r="D142" s="60"/>
      <c r="E142" s="171"/>
      <c r="F142" s="45"/>
      <c r="G142" s="45">
        <f t="shared" si="6"/>
        <v>0</v>
      </c>
    </row>
    <row r="143" spans="2:7" s="135" customFormat="1" ht="12.75" hidden="1">
      <c r="B143" s="188"/>
      <c r="C143" s="171"/>
      <c r="D143" s="60"/>
      <c r="E143" s="171"/>
      <c r="F143" s="45"/>
      <c r="G143" s="45">
        <f t="shared" si="6"/>
        <v>0</v>
      </c>
    </row>
    <row r="144" spans="1:7" s="135" customFormat="1" ht="12.75" hidden="1">
      <c r="A144" s="16"/>
      <c r="B144" s="167"/>
      <c r="C144" s="43"/>
      <c r="D144" s="60"/>
      <c r="E144" s="172"/>
      <c r="F144" s="45"/>
      <c r="G144" s="45">
        <f t="shared" si="6"/>
        <v>0</v>
      </c>
    </row>
    <row r="145" spans="1:7" s="135" customFormat="1" ht="12.75" hidden="1">
      <c r="A145" s="16"/>
      <c r="B145" s="167"/>
      <c r="C145" s="43"/>
      <c r="D145" s="60"/>
      <c r="E145" s="172"/>
      <c r="F145" s="45"/>
      <c r="G145" s="45">
        <f t="shared" si="6"/>
        <v>0</v>
      </c>
    </row>
    <row r="146" spans="1:7" s="135" customFormat="1" ht="12.75" hidden="1">
      <c r="A146" s="16"/>
      <c r="B146" s="167"/>
      <c r="C146" s="43"/>
      <c r="D146" s="60"/>
      <c r="E146" s="172"/>
      <c r="F146" s="45"/>
      <c r="G146" s="45">
        <f t="shared" si="6"/>
        <v>0</v>
      </c>
    </row>
    <row r="147" spans="1:8" s="1" customFormat="1" ht="12.75">
      <c r="A147" s="15" t="s">
        <v>19</v>
      </c>
      <c r="B147" s="21">
        <v>0</v>
      </c>
      <c r="C147" s="40">
        <f>SUM(C134:C146)</f>
        <v>0</v>
      </c>
      <c r="D147" s="40">
        <f>SUM(D134:D146)</f>
        <v>0</v>
      </c>
      <c r="E147" s="40">
        <f>SUM(E134:E146)</f>
        <v>0</v>
      </c>
      <c r="F147" s="40">
        <f>SUM(F134:F146)</f>
        <v>0</v>
      </c>
      <c r="G147" s="40">
        <f>SUM(G134:G146)</f>
        <v>0</v>
      </c>
      <c r="H147" s="22"/>
    </row>
    <row r="148" spans="1:8" s="1" customFormat="1" ht="13.5" thickBot="1">
      <c r="A148" s="15"/>
      <c r="B148" s="21"/>
      <c r="C148" s="40"/>
      <c r="D148" s="40"/>
      <c r="E148" s="40"/>
      <c r="F148" s="40"/>
      <c r="G148" s="40"/>
      <c r="H148" s="22"/>
    </row>
    <row r="149" spans="1:8" ht="16.5" thickBot="1">
      <c r="A149" s="6" t="s">
        <v>21</v>
      </c>
      <c r="B149" s="173">
        <v>0</v>
      </c>
      <c r="C149" s="43">
        <f>C147+C131+C123+C88+C76+C62+C57</f>
        <v>0</v>
      </c>
      <c r="D149" s="43">
        <f>D147+D131+D123+D88+D76+D62+D57</f>
        <v>0</v>
      </c>
      <c r="E149" s="43">
        <f>E147+E131+E123+E88+E76+E62+E57</f>
        <v>0</v>
      </c>
      <c r="F149" s="43">
        <f>F147+F131+F123+F88+F76+F62+F57</f>
        <v>0</v>
      </c>
      <c r="G149" s="43">
        <f>G147+G131+G123+G88+G76+G62+G57</f>
        <v>0</v>
      </c>
      <c r="H149" s="30"/>
    </row>
    <row r="150" spans="1:8" s="1" customFormat="1" ht="12.75">
      <c r="A150" s="15"/>
      <c r="B150" s="21"/>
      <c r="C150" s="40"/>
      <c r="D150" s="40"/>
      <c r="E150" s="40"/>
      <c r="F150" s="40"/>
      <c r="G150" s="40"/>
      <c r="H150" s="22"/>
    </row>
    <row r="151" spans="1:7" ht="18">
      <c r="A151" s="27" t="s">
        <v>56</v>
      </c>
      <c r="B151" s="174">
        <f>B45+B149</f>
        <v>4631088.54308</v>
      </c>
      <c r="C151" s="70">
        <f>C149+C45</f>
        <v>1157772.13577</v>
      </c>
      <c r="D151" s="70">
        <f>D149+D45</f>
        <v>1157772.13577</v>
      </c>
      <c r="E151" s="70">
        <f>E149+E45</f>
        <v>1157772.13577</v>
      </c>
      <c r="F151" s="70">
        <f>F149+F45</f>
        <v>1157772.13577</v>
      </c>
      <c r="G151" s="44">
        <f>G149+G45</f>
        <v>4631088.54308</v>
      </c>
    </row>
    <row r="155" spans="1:4" ht="12.75">
      <c r="A155" s="15"/>
      <c r="B155" s="21"/>
      <c r="C155" s="180"/>
      <c r="D155" s="180"/>
    </row>
  </sheetData>
  <sheetProtection/>
  <printOptions gridLines="1" horizontalCentered="1"/>
  <pageMargins left="0.27" right="0.25" top="0.6" bottom="0.56" header="0.27" footer="0.21"/>
  <pageSetup fitToHeight="1" fitToWidth="1" horizontalDpi="600" verticalDpi="600" orientation="portrait" scale="63" r:id="rId1"/>
  <headerFooter alignWithMargins="0">
    <oddFooter>&amp;L&amp;F&amp;RPage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58"/>
  <sheetViews>
    <sheetView zoomScalePageLayoutView="0" workbookViewId="0" topLeftCell="A46">
      <selection activeCell="D43" sqref="D43:G43"/>
    </sheetView>
  </sheetViews>
  <sheetFormatPr defaultColWidth="9.140625" defaultRowHeight="12.75"/>
  <cols>
    <col min="1" max="1" width="62.8515625" style="2" bestFit="1" customWidth="1"/>
    <col min="2" max="2" width="8.140625" style="11" customWidth="1"/>
    <col min="3" max="3" width="22.421875" style="14" bestFit="1" customWidth="1"/>
    <col min="4" max="6" width="18.00390625" style="61" bestFit="1" customWidth="1"/>
    <col min="7" max="8" width="18.00390625" style="39" bestFit="1" customWidth="1"/>
    <col min="9" max="9" width="11.28125" style="2" bestFit="1" customWidth="1"/>
    <col min="10" max="10" width="10.7109375" style="2" bestFit="1" customWidth="1"/>
    <col min="11" max="16384" width="9.140625" style="2" customWidth="1"/>
  </cols>
  <sheetData>
    <row r="1" spans="1:3" ht="12.75">
      <c r="A1" s="1" t="s">
        <v>139</v>
      </c>
      <c r="B1" s="5"/>
      <c r="C1" s="22"/>
    </row>
    <row r="2" spans="1:3" ht="12.75">
      <c r="A2" s="1"/>
      <c r="B2" s="5"/>
      <c r="C2" s="22"/>
    </row>
    <row r="3" spans="1:8" s="4" customFormat="1" ht="20.25" customHeight="1" thickBot="1">
      <c r="A3" s="3" t="s">
        <v>57</v>
      </c>
      <c r="B3" s="3"/>
      <c r="C3" s="148"/>
      <c r="D3" s="149"/>
      <c r="E3" s="149"/>
      <c r="F3" s="150"/>
      <c r="G3" s="151"/>
      <c r="H3" s="151"/>
    </row>
    <row r="4" spans="3:8" s="5" customFormat="1" ht="26.25" thickBot="1">
      <c r="C4" s="212" t="s">
        <v>171</v>
      </c>
      <c r="D4" s="153" t="s">
        <v>14</v>
      </c>
      <c r="E4" s="154" t="s">
        <v>15</v>
      </c>
      <c r="F4" s="155" t="s">
        <v>16</v>
      </c>
      <c r="G4" s="156" t="s">
        <v>17</v>
      </c>
      <c r="H4" s="156" t="s">
        <v>18</v>
      </c>
    </row>
    <row r="5" spans="3:8" s="5" customFormat="1" ht="13.5" thickBot="1">
      <c r="C5" s="157"/>
      <c r="D5" s="158"/>
      <c r="E5" s="158"/>
      <c r="F5" s="159"/>
      <c r="G5" s="159"/>
      <c r="H5" s="159"/>
    </row>
    <row r="6" spans="1:8" s="5" customFormat="1" ht="16.5" thickBot="1">
      <c r="A6" s="6" t="s">
        <v>5</v>
      </c>
      <c r="B6" s="202"/>
      <c r="C6" s="160"/>
      <c r="D6" s="43"/>
      <c r="E6" s="43"/>
      <c r="F6" s="161"/>
      <c r="G6" s="162"/>
      <c r="H6" s="162"/>
    </row>
    <row r="7" spans="1:8" s="5" customFormat="1" ht="16.5" thickBot="1">
      <c r="A7" s="8"/>
      <c r="B7" s="203"/>
      <c r="C7" s="163"/>
      <c r="D7" s="162"/>
      <c r="E7" s="162"/>
      <c r="F7" s="162"/>
      <c r="G7" s="162"/>
      <c r="H7" s="162"/>
    </row>
    <row r="8" spans="1:8" s="11" customFormat="1" ht="13.5" thickBot="1">
      <c r="A8" s="9" t="s">
        <v>0</v>
      </c>
      <c r="B8" s="204" t="s">
        <v>168</v>
      </c>
      <c r="C8" s="164"/>
      <c r="D8" s="57"/>
      <c r="E8" s="57"/>
      <c r="F8" s="61"/>
      <c r="G8" s="165"/>
      <c r="H8" s="165"/>
    </row>
    <row r="9" spans="1:8" s="28" customFormat="1" ht="8.25" customHeight="1">
      <c r="A9" s="10"/>
      <c r="B9" s="208"/>
      <c r="C9" s="164"/>
      <c r="D9" s="68"/>
      <c r="E9" s="68"/>
      <c r="F9" s="69"/>
      <c r="G9" s="166"/>
      <c r="H9" s="166"/>
    </row>
    <row r="10" spans="1:8" ht="12.75">
      <c r="A10" s="29" t="s">
        <v>178</v>
      </c>
      <c r="B10" s="182">
        <v>5</v>
      </c>
      <c r="C10" s="14">
        <v>554524.19</v>
      </c>
      <c r="D10" s="57">
        <f aca="true" t="shared" si="0" ref="D10:D15">C10/4</f>
        <v>138631.0475</v>
      </c>
      <c r="E10" s="57">
        <v>138631.0475</v>
      </c>
      <c r="F10" s="57">
        <v>138631.0475</v>
      </c>
      <c r="G10" s="57">
        <v>138631.0475</v>
      </c>
      <c r="H10" s="39">
        <f aca="true" t="shared" si="1" ref="H10:H15">SUM(D10:G10)</f>
        <v>554524.19</v>
      </c>
    </row>
    <row r="11" spans="1:8" ht="12.75">
      <c r="A11" s="29" t="s">
        <v>176</v>
      </c>
      <c r="B11" s="182">
        <v>8</v>
      </c>
      <c r="C11" s="26">
        <v>528580.43</v>
      </c>
      <c r="D11" s="57">
        <f t="shared" si="0"/>
        <v>132145.1075</v>
      </c>
      <c r="E11" s="57">
        <v>132145.1075</v>
      </c>
      <c r="F11" s="57">
        <v>132145.1075</v>
      </c>
      <c r="G11" s="57">
        <v>132145.1075</v>
      </c>
      <c r="H11" s="39">
        <f t="shared" si="1"/>
        <v>528580.43</v>
      </c>
    </row>
    <row r="12" spans="1:8" ht="12.75">
      <c r="A12" s="29" t="s">
        <v>58</v>
      </c>
      <c r="B12" s="182">
        <v>1</v>
      </c>
      <c r="C12" s="26">
        <v>157267</v>
      </c>
      <c r="D12" s="57">
        <f t="shared" si="0"/>
        <v>39316.75</v>
      </c>
      <c r="E12" s="57">
        <v>39316.75</v>
      </c>
      <c r="F12" s="57">
        <v>39316.75</v>
      </c>
      <c r="G12" s="57">
        <v>39316.75</v>
      </c>
      <c r="H12" s="39">
        <f t="shared" si="1"/>
        <v>157267</v>
      </c>
    </row>
    <row r="13" spans="1:8" ht="12.75">
      <c r="A13" s="32" t="s">
        <v>179</v>
      </c>
      <c r="B13" s="182">
        <v>4</v>
      </c>
      <c r="C13" s="26">
        <v>471960</v>
      </c>
      <c r="D13" s="57">
        <f t="shared" si="0"/>
        <v>117990</v>
      </c>
      <c r="E13" s="57">
        <v>117990</v>
      </c>
      <c r="F13" s="57">
        <v>117990</v>
      </c>
      <c r="G13" s="57">
        <v>117990</v>
      </c>
      <c r="H13" s="39">
        <f t="shared" si="1"/>
        <v>471960</v>
      </c>
    </row>
    <row r="14" spans="1:8" ht="12.75">
      <c r="A14" s="29" t="s">
        <v>59</v>
      </c>
      <c r="B14" s="182">
        <v>1</v>
      </c>
      <c r="C14" s="2">
        <v>60477.48</v>
      </c>
      <c r="D14" s="57">
        <f t="shared" si="0"/>
        <v>15119.37</v>
      </c>
      <c r="E14" s="57">
        <v>15119.37</v>
      </c>
      <c r="F14" s="57">
        <v>15119.37</v>
      </c>
      <c r="G14" s="57">
        <v>15119.37</v>
      </c>
      <c r="H14" s="39">
        <f t="shared" si="1"/>
        <v>60477.48</v>
      </c>
    </row>
    <row r="15" spans="1:8" ht="12.75">
      <c r="A15" s="29" t="s">
        <v>177</v>
      </c>
      <c r="B15" s="182">
        <v>1</v>
      </c>
      <c r="C15" s="26">
        <v>96043.5</v>
      </c>
      <c r="D15" s="57">
        <f t="shared" si="0"/>
        <v>24010.875</v>
      </c>
      <c r="E15" s="57">
        <v>24010.875</v>
      </c>
      <c r="F15" s="57">
        <v>24010.875</v>
      </c>
      <c r="G15" s="57">
        <v>24010.875</v>
      </c>
      <c r="H15" s="39">
        <f t="shared" si="1"/>
        <v>96043.5</v>
      </c>
    </row>
    <row r="16" spans="1:7" ht="12.75" hidden="1">
      <c r="A16" s="29"/>
      <c r="B16" s="182"/>
      <c r="C16" s="26"/>
      <c r="D16" s="57"/>
      <c r="E16" s="58"/>
      <c r="F16" s="58"/>
      <c r="G16" s="58"/>
    </row>
    <row r="17" spans="1:7" ht="12.75" hidden="1">
      <c r="A17" s="29"/>
      <c r="B17" s="182"/>
      <c r="D17" s="57"/>
      <c r="E17" s="57"/>
      <c r="F17" s="57"/>
      <c r="G17" s="57"/>
    </row>
    <row r="18" spans="1:7" ht="13.5" customHeight="1" hidden="1">
      <c r="A18" s="29"/>
      <c r="B18" s="182"/>
      <c r="C18" s="26"/>
      <c r="D18" s="57"/>
      <c r="E18" s="57"/>
      <c r="F18" s="57"/>
      <c r="G18" s="57"/>
    </row>
    <row r="19" spans="4:6" ht="12.75" customHeight="1">
      <c r="D19" s="59"/>
      <c r="E19" s="60"/>
      <c r="F19" s="57"/>
    </row>
    <row r="20" spans="1:8" s="1" customFormat="1" ht="12.75">
      <c r="A20" s="15" t="s">
        <v>19</v>
      </c>
      <c r="B20" s="5">
        <f>SUM(B10:B19)</f>
        <v>20</v>
      </c>
      <c r="C20" s="167">
        <f>SUM(C10:C18)</f>
        <v>1868852.6</v>
      </c>
      <c r="D20" s="40">
        <f>SUM(D10:D15)</f>
        <v>467213.15</v>
      </c>
      <c r="E20" s="40">
        <f>SUM(E10:E15)</f>
        <v>467213.15</v>
      </c>
      <c r="F20" s="40">
        <f>SUM(F10:F15)</f>
        <v>467213.15</v>
      </c>
      <c r="G20" s="40">
        <f>SUM(G10:G15)</f>
        <v>467213.15</v>
      </c>
      <c r="H20" s="40">
        <f>SUM(H10:H15)</f>
        <v>1868852.6</v>
      </c>
    </row>
    <row r="21" spans="1:6" ht="12.75">
      <c r="A21" s="18" t="s">
        <v>1</v>
      </c>
      <c r="B21" s="209"/>
      <c r="C21" s="164"/>
      <c r="D21" s="57"/>
      <c r="E21" s="58"/>
      <c r="F21" s="57"/>
    </row>
    <row r="22" spans="3:6" ht="12.75">
      <c r="C22" s="26"/>
      <c r="D22" s="57"/>
      <c r="E22" s="58"/>
      <c r="F22" s="57"/>
    </row>
    <row r="23" spans="1:8" ht="12.75">
      <c r="A23" s="29"/>
      <c r="B23" s="182"/>
      <c r="C23" s="168"/>
      <c r="D23" s="57"/>
      <c r="E23" s="57"/>
      <c r="F23" s="57"/>
      <c r="G23" s="57"/>
      <c r="H23" s="39">
        <f>SUM(D23:G23)</f>
        <v>0</v>
      </c>
    </row>
    <row r="24" spans="3:6" ht="12.75">
      <c r="C24" s="26"/>
      <c r="D24" s="57"/>
      <c r="E24" s="58"/>
      <c r="F24" s="57"/>
    </row>
    <row r="25" spans="1:8" s="1" customFormat="1" ht="12.75">
      <c r="A25" s="15" t="s">
        <v>19</v>
      </c>
      <c r="B25" s="5"/>
      <c r="C25" s="167">
        <f>SUM(C23:C24)</f>
        <v>0</v>
      </c>
      <c r="D25" s="40">
        <f>SUM(D22:D24)</f>
        <v>0</v>
      </c>
      <c r="E25" s="40">
        <f>SUM(E22:E24)</f>
        <v>0</v>
      </c>
      <c r="F25" s="40">
        <f>SUM(F22:F24)</f>
        <v>0</v>
      </c>
      <c r="G25" s="40">
        <f>SUM(G22:G24)</f>
        <v>0</v>
      </c>
      <c r="H25" s="40">
        <f>SUM(H22:H24)</f>
        <v>0</v>
      </c>
    </row>
    <row r="26" spans="1:6" ht="12.75">
      <c r="A26" s="18" t="s">
        <v>2</v>
      </c>
      <c r="B26" s="209"/>
      <c r="C26" s="164"/>
      <c r="D26" s="57"/>
      <c r="E26" s="58"/>
      <c r="F26" s="57"/>
    </row>
    <row r="27" spans="3:6" ht="12.75">
      <c r="C27" s="26"/>
      <c r="D27" s="57"/>
      <c r="E27" s="58"/>
      <c r="F27" s="57"/>
    </row>
    <row r="28" spans="1:5" ht="12.75" hidden="1">
      <c r="A28" s="15"/>
      <c r="B28" s="5"/>
      <c r="C28" s="167"/>
      <c r="D28" s="43"/>
      <c r="E28" s="58"/>
    </row>
    <row r="29" spans="1:8" ht="13.5" thickBot="1">
      <c r="A29" s="15" t="s">
        <v>19</v>
      </c>
      <c r="B29" s="5"/>
      <c r="C29" s="167">
        <v>0</v>
      </c>
      <c r="D29" s="40">
        <f>SUM(D28:D28)</f>
        <v>0</v>
      </c>
      <c r="E29" s="40">
        <f>SUM(E28:E28)</f>
        <v>0</v>
      </c>
      <c r="F29" s="40">
        <f>SUM(F28:F28)</f>
        <v>0</v>
      </c>
      <c r="G29" s="40">
        <f>SUM(G28:G28)</f>
        <v>0</v>
      </c>
      <c r="H29" s="40">
        <f>SUM(H28:H28)</f>
        <v>0</v>
      </c>
    </row>
    <row r="30" spans="1:8" s="1" customFormat="1" ht="13.5" thickBot="1">
      <c r="A30" s="31" t="s">
        <v>175</v>
      </c>
      <c r="B30" s="204"/>
      <c r="C30" s="169"/>
      <c r="D30" s="61"/>
      <c r="E30" s="57"/>
      <c r="F30" s="62"/>
      <c r="G30" s="40"/>
      <c r="H30" s="40"/>
    </row>
    <row r="31" spans="1:8" s="1" customFormat="1" ht="6.75" customHeight="1">
      <c r="A31" s="2"/>
      <c r="B31" s="11"/>
      <c r="C31" s="26"/>
      <c r="D31" s="40"/>
      <c r="E31" s="59"/>
      <c r="F31" s="62"/>
      <c r="G31" s="40"/>
      <c r="H31" s="39"/>
    </row>
    <row r="32" spans="1:8" ht="12.75">
      <c r="A32" s="29" t="s">
        <v>178</v>
      </c>
      <c r="B32" s="182"/>
      <c r="C32" s="26">
        <f aca="true" t="shared" si="2" ref="C32:C37">C10*23.6%</f>
        <v>130867.70883999999</v>
      </c>
      <c r="D32" s="57">
        <f aca="true" t="shared" si="3" ref="D32:D37">C32/4</f>
        <v>32716.927209999998</v>
      </c>
      <c r="E32" s="57">
        <v>32716.927209999998</v>
      </c>
      <c r="F32" s="57">
        <v>32716.927209999998</v>
      </c>
      <c r="G32" s="57">
        <v>32716.927209999998</v>
      </c>
      <c r="H32" s="39">
        <f aca="true" t="shared" si="4" ref="H32:H37">SUM(D32:G32)</f>
        <v>130867.70883999999</v>
      </c>
    </row>
    <row r="33" spans="1:8" ht="12.75">
      <c r="A33" s="29" t="s">
        <v>176</v>
      </c>
      <c r="B33" s="182"/>
      <c r="C33" s="26">
        <f t="shared" si="2"/>
        <v>124744.98148000002</v>
      </c>
      <c r="D33" s="57">
        <f t="shared" si="3"/>
        <v>31186.245370000004</v>
      </c>
      <c r="E33" s="57">
        <v>31186.245370000004</v>
      </c>
      <c r="F33" s="57">
        <v>31186.245370000004</v>
      </c>
      <c r="G33" s="57">
        <v>31186.245370000004</v>
      </c>
      <c r="H33" s="39">
        <f t="shared" si="4"/>
        <v>124744.98148000002</v>
      </c>
    </row>
    <row r="34" spans="1:8" ht="12.75">
      <c r="A34" s="29" t="s">
        <v>58</v>
      </c>
      <c r="B34" s="182"/>
      <c r="C34" s="26">
        <f t="shared" si="2"/>
        <v>37115.012</v>
      </c>
      <c r="D34" s="57">
        <f t="shared" si="3"/>
        <v>9278.753</v>
      </c>
      <c r="E34" s="57">
        <v>9278.753</v>
      </c>
      <c r="F34" s="57">
        <v>9278.753</v>
      </c>
      <c r="G34" s="57">
        <v>9278.753</v>
      </c>
      <c r="H34" s="39">
        <f t="shared" si="4"/>
        <v>37115.012</v>
      </c>
    </row>
    <row r="35" spans="1:8" ht="12.75">
      <c r="A35" s="32" t="s">
        <v>179</v>
      </c>
      <c r="B35" s="182"/>
      <c r="C35" s="26">
        <f t="shared" si="2"/>
        <v>111382.56000000001</v>
      </c>
      <c r="D35" s="57">
        <f t="shared" si="3"/>
        <v>27845.640000000003</v>
      </c>
      <c r="E35" s="57">
        <v>27845.640000000003</v>
      </c>
      <c r="F35" s="57">
        <v>27845.640000000003</v>
      </c>
      <c r="G35" s="57">
        <v>27845.640000000003</v>
      </c>
      <c r="H35" s="39">
        <f t="shared" si="4"/>
        <v>111382.56000000001</v>
      </c>
    </row>
    <row r="36" spans="1:8" ht="12.75">
      <c r="A36" s="29" t="s">
        <v>59</v>
      </c>
      <c r="B36" s="182"/>
      <c r="C36" s="26">
        <f t="shared" si="2"/>
        <v>14272.685280000002</v>
      </c>
      <c r="D36" s="57">
        <f t="shared" si="3"/>
        <v>3568.1713200000004</v>
      </c>
      <c r="E36" s="57">
        <v>3568.1713200000004</v>
      </c>
      <c r="F36" s="57">
        <v>3568.1713200000004</v>
      </c>
      <c r="G36" s="57">
        <v>3568.1713200000004</v>
      </c>
      <c r="H36" s="39">
        <f t="shared" si="4"/>
        <v>14272.685280000002</v>
      </c>
    </row>
    <row r="37" spans="1:8" ht="12.75">
      <c r="A37" s="29" t="s">
        <v>177</v>
      </c>
      <c r="B37" s="182"/>
      <c r="C37" s="26">
        <f t="shared" si="2"/>
        <v>22666.266000000003</v>
      </c>
      <c r="D37" s="57">
        <f t="shared" si="3"/>
        <v>5666.566500000001</v>
      </c>
      <c r="E37" s="57">
        <v>5666.566500000001</v>
      </c>
      <c r="F37" s="57">
        <v>5666.566500000001</v>
      </c>
      <c r="G37" s="57">
        <v>5666.566500000001</v>
      </c>
      <c r="H37" s="39">
        <f t="shared" si="4"/>
        <v>22666.266000000003</v>
      </c>
    </row>
    <row r="38" spans="1:7" ht="12.75">
      <c r="A38" s="29"/>
      <c r="B38" s="182"/>
      <c r="C38" s="26"/>
      <c r="D38" s="57"/>
      <c r="E38" s="57"/>
      <c r="F38" s="57"/>
      <c r="G38" s="57"/>
    </row>
    <row r="39" spans="1:7" ht="12.75" hidden="1">
      <c r="A39" s="29"/>
      <c r="B39" s="182"/>
      <c r="C39" s="26"/>
      <c r="D39" s="58"/>
      <c r="E39" s="58"/>
      <c r="F39" s="58"/>
      <c r="G39" s="58"/>
    </row>
    <row r="40" spans="1:7" ht="13.5" customHeight="1" hidden="1">
      <c r="A40" s="29"/>
      <c r="B40" s="182"/>
      <c r="C40" s="26"/>
      <c r="D40" s="57"/>
      <c r="E40" s="57"/>
      <c r="F40" s="57"/>
      <c r="G40" s="57"/>
    </row>
    <row r="41" spans="1:7" ht="12.75" hidden="1">
      <c r="A41" s="29"/>
      <c r="B41" s="182"/>
      <c r="C41" s="26"/>
      <c r="D41" s="57"/>
      <c r="E41" s="57"/>
      <c r="F41" s="57"/>
      <c r="G41" s="57"/>
    </row>
    <row r="42" spans="1:6" ht="12.75" hidden="1">
      <c r="A42" s="29"/>
      <c r="B42" s="182"/>
      <c r="C42" s="168"/>
      <c r="D42" s="59"/>
      <c r="E42" s="58"/>
      <c r="F42" s="57"/>
    </row>
    <row r="43" spans="1:9" s="1" customFormat="1" ht="12.75">
      <c r="A43" s="15" t="s">
        <v>19</v>
      </c>
      <c r="B43" s="5"/>
      <c r="C43" s="167">
        <f>SUM(C32:C42)</f>
        <v>441049.21359999996</v>
      </c>
      <c r="D43" s="40">
        <f>SUM(D32:D37)</f>
        <v>110262.30339999999</v>
      </c>
      <c r="E43" s="40">
        <f>SUM(E32:E37)</f>
        <v>110262.30339999999</v>
      </c>
      <c r="F43" s="40">
        <f>SUM(F32:F37)</f>
        <v>110262.30339999999</v>
      </c>
      <c r="G43" s="40">
        <f>SUM(G32:G37)</f>
        <v>110262.30339999999</v>
      </c>
      <c r="H43" s="40">
        <f>SUM(D43:G43)</f>
        <v>441049.21359999996</v>
      </c>
      <c r="I43" s="22"/>
    </row>
    <row r="44" spans="1:8" s="1" customFormat="1" ht="12.75">
      <c r="A44" s="18" t="s">
        <v>3</v>
      </c>
      <c r="B44" s="209"/>
      <c r="C44" s="164"/>
      <c r="D44" s="63"/>
      <c r="E44" s="57"/>
      <c r="F44" s="62"/>
      <c r="G44" s="40"/>
      <c r="H44" s="40"/>
    </row>
    <row r="45" spans="3:5" ht="12.75">
      <c r="C45" s="26"/>
      <c r="D45" s="39"/>
      <c r="E45" s="39"/>
    </row>
    <row r="46" spans="1:8" ht="12.75">
      <c r="A46" s="15" t="s">
        <v>19</v>
      </c>
      <c r="B46" s="5"/>
      <c r="C46" s="167">
        <v>0</v>
      </c>
      <c r="D46" s="40">
        <f>SUM(D44:D45)</f>
        <v>0</v>
      </c>
      <c r="E46" s="40">
        <f>SUM(E44:E45)</f>
        <v>0</v>
      </c>
      <c r="F46" s="40">
        <f>SUM(F44:F45)</f>
        <v>0</v>
      </c>
      <c r="G46" s="40">
        <f>SUM(G44:G45)</f>
        <v>0</v>
      </c>
      <c r="H46" s="40">
        <f>SUM(D46:G46)</f>
        <v>0</v>
      </c>
    </row>
    <row r="47" spans="1:6" ht="13.5" thickBot="1">
      <c r="A47" s="15"/>
      <c r="B47" s="5"/>
      <c r="C47" s="167"/>
      <c r="D47" s="39"/>
      <c r="E47" s="39"/>
      <c r="F47" s="39"/>
    </row>
    <row r="48" spans="1:9" ht="16.5" thickBot="1">
      <c r="A48" s="6" t="s">
        <v>20</v>
      </c>
      <c r="B48" s="202">
        <f>B20</f>
        <v>20</v>
      </c>
      <c r="C48" s="170">
        <f>C43+C25+C20+49</f>
        <v>2309950.8136</v>
      </c>
      <c r="D48" s="43">
        <f>D46+D43+D29+D25+D20</f>
        <v>577475.4534</v>
      </c>
      <c r="E48" s="43">
        <f>E46+E43+E29+E25+E20</f>
        <v>577475.4534</v>
      </c>
      <c r="F48" s="43">
        <f>F46+F43+F29+F25+F20</f>
        <v>577475.4534</v>
      </c>
      <c r="G48" s="43">
        <f>G46+G43+G29+G25+G20</f>
        <v>577475.4534</v>
      </c>
      <c r="H48" s="43">
        <f>H46+H43+H29+H25+H20+49</f>
        <v>2309950.8136</v>
      </c>
      <c r="I48" s="14"/>
    </row>
    <row r="49" spans="1:6" ht="13.5" thickBot="1">
      <c r="A49" s="15"/>
      <c r="B49" s="5"/>
      <c r="C49" s="167"/>
      <c r="D49" s="39"/>
      <c r="E49" s="39"/>
      <c r="F49" s="39"/>
    </row>
    <row r="50" spans="1:6" ht="16.5" thickBot="1">
      <c r="A50" s="6" t="s">
        <v>4</v>
      </c>
      <c r="B50" s="202"/>
      <c r="C50" s="160"/>
      <c r="D50" s="39"/>
      <c r="E50" s="39"/>
      <c r="F50" s="39"/>
    </row>
    <row r="51" spans="1:5" ht="16.5" thickBot="1">
      <c r="A51" s="23"/>
      <c r="B51" s="203"/>
      <c r="C51" s="160"/>
      <c r="D51" s="63"/>
      <c r="E51" s="57"/>
    </row>
    <row r="52" spans="1:5" ht="13.5" thickBot="1">
      <c r="A52" s="19" t="s">
        <v>6</v>
      </c>
      <c r="B52" s="209"/>
      <c r="C52" s="169"/>
      <c r="D52" s="57"/>
      <c r="E52" s="57"/>
    </row>
    <row r="53" spans="1:6" ht="12.75">
      <c r="A53" s="32" t="s">
        <v>35</v>
      </c>
      <c r="B53" s="205"/>
      <c r="C53" s="169"/>
      <c r="D53" s="57"/>
      <c r="F53" s="64"/>
    </row>
    <row r="54" spans="4:8" ht="12.75" hidden="1">
      <c r="D54" s="57"/>
      <c r="E54" s="57"/>
      <c r="H54" s="39">
        <f aca="true" t="shared" si="5" ref="H54:H59">SUM(D54:G54)</f>
        <v>0</v>
      </c>
    </row>
    <row r="55" spans="4:8" ht="12.75" hidden="1">
      <c r="D55" s="57"/>
      <c r="E55" s="57"/>
      <c r="H55" s="39">
        <f t="shared" si="5"/>
        <v>0</v>
      </c>
    </row>
    <row r="56" spans="4:8" ht="12.75" hidden="1">
      <c r="D56" s="57"/>
      <c r="E56" s="57"/>
      <c r="H56" s="39">
        <f t="shared" si="5"/>
        <v>0</v>
      </c>
    </row>
    <row r="57" spans="4:8" ht="12.75" hidden="1">
      <c r="D57" s="57"/>
      <c r="E57" s="57"/>
      <c r="H57" s="39">
        <f t="shared" si="5"/>
        <v>0</v>
      </c>
    </row>
    <row r="58" spans="1:8" ht="12.75" hidden="1">
      <c r="A58" s="15"/>
      <c r="B58" s="5"/>
      <c r="C58" s="21"/>
      <c r="D58" s="63"/>
      <c r="E58" s="57"/>
      <c r="H58" s="39">
        <f t="shared" si="5"/>
        <v>0</v>
      </c>
    </row>
    <row r="59" spans="1:8" ht="12.75" hidden="1">
      <c r="A59" s="15"/>
      <c r="B59" s="5"/>
      <c r="C59" s="21"/>
      <c r="D59" s="65"/>
      <c r="E59" s="57"/>
      <c r="H59" s="39">
        <f t="shared" si="5"/>
        <v>0</v>
      </c>
    </row>
    <row r="60" spans="1:9" ht="13.5" thickBot="1">
      <c r="A60" s="15" t="s">
        <v>19</v>
      </c>
      <c r="B60" s="5"/>
      <c r="C60" s="21">
        <v>0</v>
      </c>
      <c r="D60" s="40">
        <f>SUM(D54:D59)</f>
        <v>0</v>
      </c>
      <c r="E60" s="40">
        <f>SUM(E54:E59)</f>
        <v>0</v>
      </c>
      <c r="F60" s="40">
        <f>SUM(F54:F59)</f>
        <v>0</v>
      </c>
      <c r="G60" s="40">
        <f>SUM(G54:G59)</f>
        <v>0</v>
      </c>
      <c r="H60" s="40">
        <f>SUM(H54:H59)</f>
        <v>0</v>
      </c>
      <c r="I60" s="14"/>
    </row>
    <row r="61" spans="1:8" ht="13.5" thickBot="1">
      <c r="A61" s="19" t="s">
        <v>8</v>
      </c>
      <c r="B61" s="209"/>
      <c r="C61" s="169"/>
      <c r="D61" s="62"/>
      <c r="E61" s="62"/>
      <c r="F61" s="62"/>
      <c r="G61" s="40"/>
      <c r="H61" s="40"/>
    </row>
    <row r="62" spans="1:8" ht="12.75">
      <c r="A62" s="32" t="s">
        <v>35</v>
      </c>
      <c r="B62" s="205"/>
      <c r="C62" s="169"/>
      <c r="D62" s="62"/>
      <c r="E62" s="62"/>
      <c r="F62" s="62"/>
      <c r="G62" s="40"/>
      <c r="H62" s="40"/>
    </row>
    <row r="63" spans="1:8" ht="12.75" hidden="1">
      <c r="A63" s="15"/>
      <c r="B63" s="5"/>
      <c r="C63" s="21"/>
      <c r="D63" s="62"/>
      <c r="E63" s="62"/>
      <c r="F63" s="62"/>
      <c r="G63" s="40"/>
      <c r="H63" s="40">
        <f>SUM(D63:G63)</f>
        <v>0</v>
      </c>
    </row>
    <row r="64" spans="1:8" ht="12.75" hidden="1">
      <c r="A64" s="15"/>
      <c r="B64" s="5"/>
      <c r="C64" s="21"/>
      <c r="D64" s="62"/>
      <c r="E64" s="62"/>
      <c r="F64" s="62"/>
      <c r="G64" s="40"/>
      <c r="H64" s="40">
        <f>SUM(D64:G64)</f>
        <v>0</v>
      </c>
    </row>
    <row r="65" spans="1:9" ht="13.5" thickBot="1">
      <c r="A65" s="15" t="s">
        <v>19</v>
      </c>
      <c r="B65" s="5"/>
      <c r="C65" s="21">
        <v>0</v>
      </c>
      <c r="D65" s="40">
        <f>SUM(D62:D64)</f>
        <v>0</v>
      </c>
      <c r="E65" s="40">
        <f>SUM(E62:E64)</f>
        <v>0</v>
      </c>
      <c r="F65" s="40">
        <f>SUM(F62:F64)</f>
        <v>0</v>
      </c>
      <c r="G65" s="40">
        <f>SUM(G62:G64)</f>
        <v>0</v>
      </c>
      <c r="H65" s="40">
        <f>SUM(H62:H64)</f>
        <v>0</v>
      </c>
      <c r="I65" s="14"/>
    </row>
    <row r="66" spans="1:8" ht="13.5" thickBot="1">
      <c r="A66" s="19" t="s">
        <v>7</v>
      </c>
      <c r="B66" s="209"/>
      <c r="C66" s="169"/>
      <c r="D66" s="62"/>
      <c r="E66" s="62"/>
      <c r="F66" s="62"/>
      <c r="G66" s="40"/>
      <c r="H66" s="40"/>
    </row>
    <row r="67" spans="1:8" ht="12.75">
      <c r="A67" s="32" t="s">
        <v>36</v>
      </c>
      <c r="B67" s="205"/>
      <c r="C67" s="169"/>
      <c r="D67" s="62"/>
      <c r="E67" s="62"/>
      <c r="F67" s="62"/>
      <c r="G67" s="40"/>
      <c r="H67" s="40"/>
    </row>
    <row r="68" spans="1:8" ht="12.75" hidden="1">
      <c r="A68" s="15"/>
      <c r="B68" s="5"/>
      <c r="C68" s="21"/>
      <c r="D68" s="62"/>
      <c r="E68" s="62"/>
      <c r="F68" s="62"/>
      <c r="G68" s="40"/>
      <c r="H68" s="40">
        <f aca="true" t="shared" si="6" ref="H68:H78">SUM(D68:G68)</f>
        <v>0</v>
      </c>
    </row>
    <row r="69" spans="1:8" ht="12.75" hidden="1">
      <c r="A69" s="15"/>
      <c r="B69" s="5"/>
      <c r="C69" s="21"/>
      <c r="D69" s="62"/>
      <c r="E69" s="62"/>
      <c r="F69" s="62"/>
      <c r="G69" s="40"/>
      <c r="H69" s="40">
        <f t="shared" si="6"/>
        <v>0</v>
      </c>
    </row>
    <row r="70" spans="1:8" ht="12.75" hidden="1">
      <c r="A70" s="15"/>
      <c r="B70" s="5"/>
      <c r="C70" s="21"/>
      <c r="D70" s="62"/>
      <c r="E70" s="62"/>
      <c r="F70" s="62"/>
      <c r="G70" s="40"/>
      <c r="H70" s="40">
        <f t="shared" si="6"/>
        <v>0</v>
      </c>
    </row>
    <row r="71" spans="1:8" ht="12.75" hidden="1">
      <c r="A71" s="15"/>
      <c r="B71" s="5"/>
      <c r="C71" s="21"/>
      <c r="D71" s="62"/>
      <c r="E71" s="62"/>
      <c r="F71" s="62"/>
      <c r="G71" s="40"/>
      <c r="H71" s="40">
        <f t="shared" si="6"/>
        <v>0</v>
      </c>
    </row>
    <row r="72" spans="1:8" ht="12.75" hidden="1">
      <c r="A72" s="15"/>
      <c r="B72" s="5"/>
      <c r="C72" s="21"/>
      <c r="D72" s="62"/>
      <c r="E72" s="62"/>
      <c r="F72" s="62"/>
      <c r="G72" s="40"/>
      <c r="H72" s="40">
        <f t="shared" si="6"/>
        <v>0</v>
      </c>
    </row>
    <row r="73" spans="1:8" ht="12.75" hidden="1">
      <c r="A73" s="15"/>
      <c r="B73" s="5"/>
      <c r="C73" s="21"/>
      <c r="D73" s="62"/>
      <c r="E73" s="62"/>
      <c r="F73" s="62"/>
      <c r="G73" s="40"/>
      <c r="H73" s="40">
        <f t="shared" si="6"/>
        <v>0</v>
      </c>
    </row>
    <row r="74" spans="1:8" ht="12.75" hidden="1">
      <c r="A74" s="15"/>
      <c r="B74" s="5"/>
      <c r="C74" s="21"/>
      <c r="D74" s="62"/>
      <c r="E74" s="62"/>
      <c r="F74" s="62"/>
      <c r="G74" s="40"/>
      <c r="H74" s="40">
        <f t="shared" si="6"/>
        <v>0</v>
      </c>
    </row>
    <row r="75" spans="1:8" ht="12.75" hidden="1">
      <c r="A75" s="15"/>
      <c r="B75" s="5"/>
      <c r="C75" s="21"/>
      <c r="D75" s="62"/>
      <c r="E75" s="62"/>
      <c r="F75" s="62"/>
      <c r="G75" s="40"/>
      <c r="H75" s="40">
        <f t="shared" si="6"/>
        <v>0</v>
      </c>
    </row>
    <row r="76" spans="1:8" ht="12.75" hidden="1">
      <c r="A76" s="15"/>
      <c r="B76" s="5"/>
      <c r="C76" s="21"/>
      <c r="D76" s="62"/>
      <c r="E76" s="62"/>
      <c r="F76" s="62"/>
      <c r="G76" s="40"/>
      <c r="H76" s="40">
        <f t="shared" si="6"/>
        <v>0</v>
      </c>
    </row>
    <row r="77" spans="1:8" ht="12.75" hidden="1">
      <c r="A77" s="15"/>
      <c r="B77" s="5"/>
      <c r="C77" s="21"/>
      <c r="D77" s="62"/>
      <c r="E77" s="62"/>
      <c r="F77" s="62"/>
      <c r="G77" s="40"/>
      <c r="H77" s="40">
        <f t="shared" si="6"/>
        <v>0</v>
      </c>
    </row>
    <row r="78" spans="1:8" ht="12.75" hidden="1">
      <c r="A78" s="15"/>
      <c r="B78" s="5"/>
      <c r="C78" s="21"/>
      <c r="D78" s="62"/>
      <c r="E78" s="62"/>
      <c r="F78" s="62"/>
      <c r="G78" s="40"/>
      <c r="H78" s="40">
        <f t="shared" si="6"/>
        <v>0</v>
      </c>
    </row>
    <row r="79" spans="1:8" ht="13.5" thickBot="1">
      <c r="A79" s="15" t="s">
        <v>19</v>
      </c>
      <c r="B79" s="5"/>
      <c r="C79" s="21">
        <v>0</v>
      </c>
      <c r="D79" s="40">
        <f>SUM(D67:D78)</f>
        <v>0</v>
      </c>
      <c r="E79" s="40">
        <f>SUM(E67:E78)</f>
        <v>0</v>
      </c>
      <c r="F79" s="40">
        <f>SUM(F67:F78)</f>
        <v>0</v>
      </c>
      <c r="G79" s="40">
        <f>SUM(G67:G78)</f>
        <v>0</v>
      </c>
      <c r="H79" s="40">
        <f>SUM(H67:H78)</f>
        <v>0</v>
      </c>
    </row>
    <row r="80" spans="1:8" ht="13.5" thickBot="1">
      <c r="A80" s="19" t="s">
        <v>9</v>
      </c>
      <c r="B80" s="209"/>
      <c r="C80" s="169"/>
      <c r="D80" s="62"/>
      <c r="E80" s="62"/>
      <c r="F80" s="62"/>
      <c r="G80" s="40"/>
      <c r="H80" s="40"/>
    </row>
    <row r="81" spans="1:8" ht="12.75">
      <c r="A81" s="32" t="s">
        <v>35</v>
      </c>
      <c r="B81" s="205"/>
      <c r="C81" s="169"/>
      <c r="D81" s="67"/>
      <c r="E81" s="62"/>
      <c r="F81" s="62"/>
      <c r="G81" s="40"/>
      <c r="H81" s="40"/>
    </row>
    <row r="82" spans="1:8" ht="12.75" hidden="1">
      <c r="A82" s="20"/>
      <c r="B82" s="208"/>
      <c r="C82" s="169"/>
      <c r="D82" s="67"/>
      <c r="E82" s="62"/>
      <c r="F82" s="62"/>
      <c r="G82" s="40"/>
      <c r="H82" s="40">
        <f>SUM(D82:G82)</f>
        <v>0</v>
      </c>
    </row>
    <row r="83" spans="1:8" ht="12.75" hidden="1">
      <c r="A83" s="20"/>
      <c r="B83" s="208"/>
      <c r="C83" s="169"/>
      <c r="D83" s="67"/>
      <c r="E83" s="62"/>
      <c r="F83" s="62"/>
      <c r="G83" s="40"/>
      <c r="H83" s="40">
        <f aca="true" t="shared" si="7" ref="H83:H90">SUM(D83:G83)</f>
        <v>0</v>
      </c>
    </row>
    <row r="84" spans="1:8" ht="12.75" hidden="1">
      <c r="A84" s="20"/>
      <c r="B84" s="208"/>
      <c r="C84" s="169"/>
      <c r="D84" s="67"/>
      <c r="E84" s="62"/>
      <c r="F84" s="62"/>
      <c r="G84" s="40"/>
      <c r="H84" s="40">
        <f t="shared" si="7"/>
        <v>0</v>
      </c>
    </row>
    <row r="85" spans="1:8" ht="12.75" hidden="1">
      <c r="A85" s="20"/>
      <c r="B85" s="208"/>
      <c r="C85" s="169"/>
      <c r="D85" s="67"/>
      <c r="E85" s="62"/>
      <c r="F85" s="62"/>
      <c r="G85" s="40"/>
      <c r="H85" s="40">
        <f t="shared" si="7"/>
        <v>0</v>
      </c>
    </row>
    <row r="86" spans="1:8" ht="12.75" hidden="1">
      <c r="A86" s="20"/>
      <c r="B86" s="208"/>
      <c r="C86" s="169"/>
      <c r="D86" s="67"/>
      <c r="E86" s="62"/>
      <c r="F86" s="62"/>
      <c r="G86" s="40"/>
      <c r="H86" s="40">
        <f t="shared" si="7"/>
        <v>0</v>
      </c>
    </row>
    <row r="87" spans="1:8" ht="12.75" hidden="1">
      <c r="A87" s="20"/>
      <c r="B87" s="208"/>
      <c r="C87" s="169"/>
      <c r="D87" s="67"/>
      <c r="E87" s="62"/>
      <c r="F87" s="62"/>
      <c r="G87" s="40"/>
      <c r="H87" s="40">
        <f t="shared" si="7"/>
        <v>0</v>
      </c>
    </row>
    <row r="88" spans="1:8" ht="12.75" hidden="1">
      <c r="A88" s="20"/>
      <c r="B88" s="208"/>
      <c r="C88" s="169"/>
      <c r="D88" s="67"/>
      <c r="E88" s="62"/>
      <c r="F88" s="62"/>
      <c r="G88" s="40"/>
      <c r="H88" s="40">
        <f t="shared" si="7"/>
        <v>0</v>
      </c>
    </row>
    <row r="89" spans="1:8" ht="12.75" hidden="1">
      <c r="A89" s="15"/>
      <c r="B89" s="5"/>
      <c r="C89" s="21"/>
      <c r="D89" s="67"/>
      <c r="E89" s="62"/>
      <c r="F89" s="62"/>
      <c r="G89" s="40"/>
      <c r="H89" s="40">
        <f t="shared" si="7"/>
        <v>0</v>
      </c>
    </row>
    <row r="90" spans="4:8" ht="12.75" hidden="1">
      <c r="D90" s="62"/>
      <c r="E90" s="62"/>
      <c r="F90" s="62"/>
      <c r="G90" s="40"/>
      <c r="H90" s="40">
        <f t="shared" si="7"/>
        <v>0</v>
      </c>
    </row>
    <row r="91" spans="1:9" ht="13.5" thickBot="1">
      <c r="A91" s="15" t="s">
        <v>19</v>
      </c>
      <c r="B91" s="5"/>
      <c r="C91" s="21">
        <v>0</v>
      </c>
      <c r="D91" s="40">
        <f>SUM(D82:D90)</f>
        <v>0</v>
      </c>
      <c r="E91" s="40">
        <f>SUM(E82:E90)</f>
        <v>0</v>
      </c>
      <c r="F91" s="40">
        <f>SUM(F82:F90)</f>
        <v>0</v>
      </c>
      <c r="G91" s="40">
        <f>SUM(G82:G90)</f>
        <v>0</v>
      </c>
      <c r="H91" s="40">
        <f>SUM(H82:H90)</f>
        <v>0</v>
      </c>
      <c r="I91" s="14"/>
    </row>
    <row r="92" spans="1:8" ht="13.5" thickBot="1">
      <c r="A92" s="19" t="s">
        <v>10</v>
      </c>
      <c r="B92" s="209"/>
      <c r="C92" s="169"/>
      <c r="D92" s="62"/>
      <c r="E92" s="62"/>
      <c r="F92" s="62"/>
      <c r="G92" s="40"/>
      <c r="H92" s="40"/>
    </row>
    <row r="93" spans="1:8" ht="12.75">
      <c r="A93" s="32" t="s">
        <v>36</v>
      </c>
      <c r="B93" s="205"/>
      <c r="C93" s="169"/>
      <c r="D93" s="67"/>
      <c r="E93" s="133"/>
      <c r="F93" s="62"/>
      <c r="G93" s="40"/>
      <c r="H93" s="40"/>
    </row>
    <row r="94" spans="1:8" ht="12.75" hidden="1">
      <c r="A94" s="20"/>
      <c r="B94" s="208"/>
      <c r="C94" s="169"/>
      <c r="D94" s="67"/>
      <c r="E94" s="133"/>
      <c r="F94" s="62"/>
      <c r="G94" s="40"/>
      <c r="H94" s="40">
        <f>SUM(D94:G94)</f>
        <v>0</v>
      </c>
    </row>
    <row r="95" spans="1:8" ht="12.75" hidden="1">
      <c r="A95" s="20"/>
      <c r="B95" s="208"/>
      <c r="C95" s="169"/>
      <c r="D95" s="67"/>
      <c r="E95" s="133"/>
      <c r="F95" s="62"/>
      <c r="G95" s="40"/>
      <c r="H95" s="40">
        <f aca="true" t="shared" si="8" ref="H95:H125">SUM(D95:G95)</f>
        <v>0</v>
      </c>
    </row>
    <row r="96" spans="1:8" ht="12.75" hidden="1">
      <c r="A96" s="20"/>
      <c r="B96" s="208"/>
      <c r="C96" s="169"/>
      <c r="D96" s="67"/>
      <c r="E96" s="133"/>
      <c r="F96" s="62"/>
      <c r="G96" s="40"/>
      <c r="H96" s="40">
        <f t="shared" si="8"/>
        <v>0</v>
      </c>
    </row>
    <row r="97" spans="1:8" ht="12.75" hidden="1">
      <c r="A97" s="20"/>
      <c r="B97" s="208"/>
      <c r="C97" s="169"/>
      <c r="D97" s="67"/>
      <c r="E97" s="133"/>
      <c r="F97" s="62"/>
      <c r="G97" s="40"/>
      <c r="H97" s="40">
        <f t="shared" si="8"/>
        <v>0</v>
      </c>
    </row>
    <row r="98" spans="1:8" ht="12.75" hidden="1">
      <c r="A98" s="20"/>
      <c r="B98" s="208"/>
      <c r="C98" s="169"/>
      <c r="D98" s="67"/>
      <c r="E98" s="133"/>
      <c r="F98" s="62"/>
      <c r="G98" s="40"/>
      <c r="H98" s="40">
        <f t="shared" si="8"/>
        <v>0</v>
      </c>
    </row>
    <row r="99" spans="1:8" ht="12.75" hidden="1">
      <c r="A99" s="20"/>
      <c r="B99" s="208"/>
      <c r="C99" s="169"/>
      <c r="D99" s="67"/>
      <c r="E99" s="133"/>
      <c r="F99" s="62"/>
      <c r="G99" s="40"/>
      <c r="H99" s="40">
        <f t="shared" si="8"/>
        <v>0</v>
      </c>
    </row>
    <row r="100" spans="1:8" ht="12.75" hidden="1">
      <c r="A100" s="20"/>
      <c r="B100" s="208"/>
      <c r="C100" s="169"/>
      <c r="D100" s="67"/>
      <c r="E100" s="133"/>
      <c r="F100" s="62"/>
      <c r="G100" s="40"/>
      <c r="H100" s="40">
        <f t="shared" si="8"/>
        <v>0</v>
      </c>
    </row>
    <row r="101" spans="1:8" ht="12.75" hidden="1">
      <c r="A101" s="20"/>
      <c r="B101" s="208"/>
      <c r="C101" s="169"/>
      <c r="D101" s="67"/>
      <c r="E101" s="133"/>
      <c r="F101" s="62"/>
      <c r="G101" s="40"/>
      <c r="H101" s="40">
        <f t="shared" si="8"/>
        <v>0</v>
      </c>
    </row>
    <row r="102" spans="1:8" ht="12.75" hidden="1">
      <c r="A102" s="20"/>
      <c r="B102" s="208"/>
      <c r="C102" s="169"/>
      <c r="D102" s="67"/>
      <c r="E102" s="133"/>
      <c r="F102" s="62"/>
      <c r="G102" s="40"/>
      <c r="H102" s="40">
        <f t="shared" si="8"/>
        <v>0</v>
      </c>
    </row>
    <row r="103" spans="1:8" ht="12.75" hidden="1">
      <c r="A103" s="20"/>
      <c r="B103" s="208"/>
      <c r="C103" s="169"/>
      <c r="D103" s="67"/>
      <c r="E103" s="133"/>
      <c r="F103" s="62"/>
      <c r="G103" s="40"/>
      <c r="H103" s="40">
        <f t="shared" si="8"/>
        <v>0</v>
      </c>
    </row>
    <row r="104" spans="1:8" ht="12.75" hidden="1">
      <c r="A104" s="20"/>
      <c r="B104" s="208"/>
      <c r="C104" s="169"/>
      <c r="D104" s="67"/>
      <c r="E104" s="133"/>
      <c r="F104" s="62"/>
      <c r="G104" s="40"/>
      <c r="H104" s="40">
        <f t="shared" si="8"/>
        <v>0</v>
      </c>
    </row>
    <row r="105" spans="1:8" ht="12.75" hidden="1">
      <c r="A105" s="20"/>
      <c r="B105" s="208"/>
      <c r="C105" s="169"/>
      <c r="D105" s="67"/>
      <c r="E105" s="133"/>
      <c r="F105" s="62"/>
      <c r="G105" s="40"/>
      <c r="H105" s="40">
        <f t="shared" si="8"/>
        <v>0</v>
      </c>
    </row>
    <row r="106" spans="1:8" ht="12.75" hidden="1">
      <c r="A106" s="20"/>
      <c r="B106" s="208"/>
      <c r="C106" s="169"/>
      <c r="D106" s="67"/>
      <c r="E106" s="133"/>
      <c r="F106" s="62"/>
      <c r="G106" s="40"/>
      <c r="H106" s="40">
        <f t="shared" si="8"/>
        <v>0</v>
      </c>
    </row>
    <row r="107" spans="1:8" ht="12.75" hidden="1">
      <c r="A107" s="20"/>
      <c r="B107" s="208"/>
      <c r="C107" s="169"/>
      <c r="D107" s="67"/>
      <c r="E107" s="133"/>
      <c r="F107" s="62"/>
      <c r="G107" s="40"/>
      <c r="H107" s="40">
        <f t="shared" si="8"/>
        <v>0</v>
      </c>
    </row>
    <row r="108" spans="1:8" ht="12.75" hidden="1">
      <c r="A108" s="20"/>
      <c r="B108" s="208"/>
      <c r="C108" s="169"/>
      <c r="D108" s="67"/>
      <c r="E108" s="133"/>
      <c r="F108" s="62"/>
      <c r="G108" s="40"/>
      <c r="H108" s="40">
        <f t="shared" si="8"/>
        <v>0</v>
      </c>
    </row>
    <row r="109" spans="1:8" ht="12.75" hidden="1">
      <c r="A109" s="20"/>
      <c r="B109" s="208"/>
      <c r="C109" s="169"/>
      <c r="D109" s="67"/>
      <c r="E109" s="133"/>
      <c r="F109" s="62"/>
      <c r="G109" s="40"/>
      <c r="H109" s="40">
        <f t="shared" si="8"/>
        <v>0</v>
      </c>
    </row>
    <row r="110" spans="1:8" ht="12.75" hidden="1">
      <c r="A110" s="20"/>
      <c r="B110" s="208"/>
      <c r="C110" s="169"/>
      <c r="D110" s="67"/>
      <c r="E110" s="133"/>
      <c r="F110" s="62"/>
      <c r="G110" s="40"/>
      <c r="H110" s="40">
        <f t="shared" si="8"/>
        <v>0</v>
      </c>
    </row>
    <row r="111" spans="1:8" ht="12.75" hidden="1">
      <c r="A111" s="20"/>
      <c r="B111" s="208"/>
      <c r="C111" s="169"/>
      <c r="D111" s="67"/>
      <c r="E111" s="133"/>
      <c r="F111" s="62"/>
      <c r="G111" s="40"/>
      <c r="H111" s="40">
        <f t="shared" si="8"/>
        <v>0</v>
      </c>
    </row>
    <row r="112" spans="1:8" ht="12.75" hidden="1">
      <c r="A112" s="20"/>
      <c r="B112" s="208"/>
      <c r="C112" s="169"/>
      <c r="D112" s="67"/>
      <c r="E112" s="133"/>
      <c r="F112" s="62"/>
      <c r="G112" s="40"/>
      <c r="H112" s="40">
        <f t="shared" si="8"/>
        <v>0</v>
      </c>
    </row>
    <row r="113" spans="1:8" ht="12.75" hidden="1">
      <c r="A113" s="20"/>
      <c r="B113" s="208"/>
      <c r="C113" s="169"/>
      <c r="D113" s="67"/>
      <c r="E113" s="133"/>
      <c r="F113" s="62"/>
      <c r="G113" s="40"/>
      <c r="H113" s="40">
        <f t="shared" si="8"/>
        <v>0</v>
      </c>
    </row>
    <row r="114" spans="1:8" ht="12.75" hidden="1">
      <c r="A114" s="20"/>
      <c r="B114" s="208"/>
      <c r="C114" s="169"/>
      <c r="D114" s="67"/>
      <c r="E114" s="133"/>
      <c r="F114" s="62"/>
      <c r="G114" s="40"/>
      <c r="H114" s="40">
        <f t="shared" si="8"/>
        <v>0</v>
      </c>
    </row>
    <row r="115" spans="1:8" ht="12.75" hidden="1">
      <c r="A115" s="20"/>
      <c r="B115" s="208"/>
      <c r="C115" s="169"/>
      <c r="D115" s="67"/>
      <c r="E115" s="133"/>
      <c r="F115" s="62"/>
      <c r="G115" s="40"/>
      <c r="H115" s="40">
        <f t="shared" si="8"/>
        <v>0</v>
      </c>
    </row>
    <row r="116" spans="1:8" ht="12.75" hidden="1">
      <c r="A116" s="20"/>
      <c r="B116" s="208"/>
      <c r="C116" s="169"/>
      <c r="D116" s="67"/>
      <c r="E116" s="133"/>
      <c r="F116" s="62"/>
      <c r="G116" s="40"/>
      <c r="H116" s="40">
        <f t="shared" si="8"/>
        <v>0</v>
      </c>
    </row>
    <row r="117" spans="1:8" ht="12.75" hidden="1">
      <c r="A117" s="20"/>
      <c r="B117" s="208"/>
      <c r="C117" s="169"/>
      <c r="D117" s="67"/>
      <c r="E117" s="133"/>
      <c r="F117" s="62"/>
      <c r="G117" s="40"/>
      <c r="H117" s="40">
        <f t="shared" si="8"/>
        <v>0</v>
      </c>
    </row>
    <row r="118" spans="1:8" ht="12.75" hidden="1">
      <c r="A118" s="20"/>
      <c r="B118" s="208"/>
      <c r="C118" s="169"/>
      <c r="D118" s="67"/>
      <c r="E118" s="133"/>
      <c r="F118" s="62"/>
      <c r="G118" s="40"/>
      <c r="H118" s="40">
        <f t="shared" si="8"/>
        <v>0</v>
      </c>
    </row>
    <row r="119" spans="1:8" ht="12.75" hidden="1">
      <c r="A119" s="20"/>
      <c r="B119" s="208"/>
      <c r="C119" s="169"/>
      <c r="D119" s="67"/>
      <c r="E119" s="133"/>
      <c r="F119" s="62"/>
      <c r="G119" s="40"/>
      <c r="H119" s="40">
        <f t="shared" si="8"/>
        <v>0</v>
      </c>
    </row>
    <row r="120" spans="1:8" ht="12.75" hidden="1">
      <c r="A120" s="20"/>
      <c r="B120" s="208"/>
      <c r="C120" s="169"/>
      <c r="D120" s="67"/>
      <c r="E120" s="133"/>
      <c r="F120" s="62"/>
      <c r="G120" s="40"/>
      <c r="H120" s="40">
        <f t="shared" si="8"/>
        <v>0</v>
      </c>
    </row>
    <row r="121" spans="1:8" ht="12.75" hidden="1">
      <c r="A121" s="20"/>
      <c r="B121" s="208"/>
      <c r="C121" s="169"/>
      <c r="D121" s="67"/>
      <c r="E121" s="133"/>
      <c r="F121" s="62"/>
      <c r="G121" s="40"/>
      <c r="H121" s="40">
        <f t="shared" si="8"/>
        <v>0</v>
      </c>
    </row>
    <row r="122" spans="1:8" ht="12.75" hidden="1">
      <c r="A122" s="20"/>
      <c r="B122" s="208"/>
      <c r="C122" s="169"/>
      <c r="D122" s="67"/>
      <c r="E122" s="133"/>
      <c r="F122" s="62"/>
      <c r="G122" s="40"/>
      <c r="H122" s="40">
        <f t="shared" si="8"/>
        <v>0</v>
      </c>
    </row>
    <row r="123" spans="1:8" ht="12.75" hidden="1">
      <c r="A123" s="20"/>
      <c r="B123" s="208"/>
      <c r="C123" s="169"/>
      <c r="D123" s="67"/>
      <c r="E123" s="133"/>
      <c r="F123" s="62"/>
      <c r="G123" s="40"/>
      <c r="H123" s="40">
        <f t="shared" si="8"/>
        <v>0</v>
      </c>
    </row>
    <row r="124" spans="1:8" ht="12.75" hidden="1">
      <c r="A124" s="15"/>
      <c r="B124" s="5"/>
      <c r="C124" s="21"/>
      <c r="D124" s="67"/>
      <c r="E124" s="133"/>
      <c r="F124" s="62"/>
      <c r="G124" s="40"/>
      <c r="H124" s="40">
        <f t="shared" si="8"/>
        <v>0</v>
      </c>
    </row>
    <row r="125" spans="1:8" ht="12.75" hidden="1">
      <c r="A125" s="15" t="s">
        <v>13</v>
      </c>
      <c r="B125" s="5"/>
      <c r="C125" s="21"/>
      <c r="D125" s="65"/>
      <c r="E125" s="133"/>
      <c r="F125" s="62"/>
      <c r="G125" s="40"/>
      <c r="H125" s="40">
        <f t="shared" si="8"/>
        <v>0</v>
      </c>
    </row>
    <row r="126" spans="1:9" ht="12.75">
      <c r="A126" s="15" t="s">
        <v>19</v>
      </c>
      <c r="B126" s="5"/>
      <c r="C126" s="21">
        <v>0</v>
      </c>
      <c r="D126" s="40">
        <f>SUM(D94:D125)</f>
        <v>0</v>
      </c>
      <c r="E126" s="40">
        <f>SUM(E94:E125)</f>
        <v>0</v>
      </c>
      <c r="F126" s="40">
        <f>SUM(F94:F125)</f>
        <v>0</v>
      </c>
      <c r="G126" s="40">
        <f>SUM(G94:G125)</f>
        <v>0</v>
      </c>
      <c r="H126" s="40">
        <f>SUM(H94:H125)</f>
        <v>0</v>
      </c>
      <c r="I126" s="14"/>
    </row>
    <row r="127" spans="1:8" ht="12.75">
      <c r="A127" s="18" t="s">
        <v>11</v>
      </c>
      <c r="B127" s="209"/>
      <c r="C127" s="164"/>
      <c r="D127" s="65"/>
      <c r="E127" s="133"/>
      <c r="F127" s="62"/>
      <c r="G127" s="40"/>
      <c r="H127" s="40"/>
    </row>
    <row r="128" spans="1:8" ht="12.75">
      <c r="A128" s="32" t="s">
        <v>36</v>
      </c>
      <c r="B128" s="205"/>
      <c r="C128" s="169"/>
      <c r="D128" s="67"/>
      <c r="E128" s="62"/>
      <c r="F128" s="62"/>
      <c r="G128" s="40"/>
      <c r="H128" s="40"/>
    </row>
    <row r="129" spans="1:8" ht="12.75" hidden="1">
      <c r="A129" s="15"/>
      <c r="B129" s="5"/>
      <c r="C129" s="21"/>
      <c r="D129" s="67"/>
      <c r="E129" s="62"/>
      <c r="F129" s="62"/>
      <c r="G129" s="40"/>
      <c r="H129" s="40">
        <f>SUM(D129:G129)</f>
        <v>0</v>
      </c>
    </row>
    <row r="130" spans="1:8" ht="12.75" hidden="1">
      <c r="A130" s="15"/>
      <c r="B130" s="5"/>
      <c r="C130" s="21"/>
      <c r="D130" s="67"/>
      <c r="E130" s="62"/>
      <c r="F130" s="62"/>
      <c r="G130" s="40"/>
      <c r="H130" s="40">
        <f>SUM(D130:G130)</f>
        <v>0</v>
      </c>
    </row>
    <row r="131" spans="1:8" ht="12.75" hidden="1">
      <c r="A131" s="15"/>
      <c r="B131" s="5"/>
      <c r="C131" s="21"/>
      <c r="D131" s="67"/>
      <c r="E131" s="62"/>
      <c r="F131" s="62"/>
      <c r="G131" s="40"/>
      <c r="H131" s="40">
        <f>SUM(D131:G131)</f>
        <v>0</v>
      </c>
    </row>
    <row r="132" spans="1:8" ht="12.75" hidden="1">
      <c r="A132" s="15"/>
      <c r="B132" s="5"/>
      <c r="C132" s="21"/>
      <c r="D132" s="67"/>
      <c r="E132" s="62"/>
      <c r="F132" s="62"/>
      <c r="G132" s="40"/>
      <c r="H132" s="40">
        <f>SUM(D132:G132)</f>
        <v>0</v>
      </c>
    </row>
    <row r="133" spans="1:8" ht="12.75" hidden="1">
      <c r="A133" s="15"/>
      <c r="B133" s="5"/>
      <c r="C133" s="21"/>
      <c r="D133" s="67"/>
      <c r="E133" s="62"/>
      <c r="F133" s="62"/>
      <c r="G133" s="40"/>
      <c r="H133" s="40">
        <f>SUM(D133:G133)</f>
        <v>0</v>
      </c>
    </row>
    <row r="134" spans="1:9" ht="12.75">
      <c r="A134" s="15" t="s">
        <v>19</v>
      </c>
      <c r="B134" s="5"/>
      <c r="C134" s="21">
        <v>0</v>
      </c>
      <c r="D134" s="40">
        <f>SUM(D129:D133)</f>
        <v>0</v>
      </c>
      <c r="E134" s="40">
        <f>SUM(E129:E133)</f>
        <v>0</v>
      </c>
      <c r="F134" s="40">
        <f>SUM(F129:F133)</f>
        <v>0</v>
      </c>
      <c r="G134" s="40">
        <f>SUM(G129:G133)</f>
        <v>0</v>
      </c>
      <c r="H134" s="40">
        <f>SUM(H129:H133)</f>
        <v>0</v>
      </c>
      <c r="I134" s="14"/>
    </row>
    <row r="135" spans="1:8" ht="12.75">
      <c r="A135" s="25" t="s">
        <v>12</v>
      </c>
      <c r="B135" s="209"/>
      <c r="C135" s="169"/>
      <c r="D135" s="59"/>
      <c r="E135" s="59"/>
      <c r="F135" s="62"/>
      <c r="G135" s="40"/>
      <c r="H135" s="40"/>
    </row>
    <row r="136" spans="1:8" ht="12.75">
      <c r="A136" s="32" t="s">
        <v>36</v>
      </c>
      <c r="B136" s="205"/>
      <c r="C136" s="169"/>
      <c r="D136" s="59"/>
      <c r="E136" s="133"/>
      <c r="F136" s="59"/>
      <c r="G136" s="40"/>
      <c r="H136" s="40"/>
    </row>
    <row r="137" spans="2:8" s="12" customFormat="1" ht="12.75" hidden="1">
      <c r="B137" s="28"/>
      <c r="C137" s="26"/>
      <c r="D137" s="171"/>
      <c r="E137" s="60"/>
      <c r="F137" s="171"/>
      <c r="G137" s="45"/>
      <c r="H137" s="45">
        <f>SUM(D137:G137)</f>
        <v>0</v>
      </c>
    </row>
    <row r="138" spans="2:8" s="12" customFormat="1" ht="12.75" hidden="1">
      <c r="B138" s="28"/>
      <c r="C138" s="26"/>
      <c r="D138" s="171"/>
      <c r="E138" s="60"/>
      <c r="F138" s="171"/>
      <c r="G138" s="45"/>
      <c r="H138" s="45">
        <f aca="true" t="shared" si="9" ref="H138:H149">SUM(D138:G138)</f>
        <v>0</v>
      </c>
    </row>
    <row r="139" spans="2:8" s="12" customFormat="1" ht="12.75" hidden="1">
      <c r="B139" s="28"/>
      <c r="C139" s="26"/>
      <c r="D139" s="171"/>
      <c r="E139" s="60"/>
      <c r="F139" s="171"/>
      <c r="G139" s="45"/>
      <c r="H139" s="45">
        <f t="shared" si="9"/>
        <v>0</v>
      </c>
    </row>
    <row r="140" spans="2:8" s="12" customFormat="1" ht="12.75" hidden="1">
      <c r="B140" s="28"/>
      <c r="C140" s="26"/>
      <c r="D140" s="171"/>
      <c r="E140" s="60"/>
      <c r="F140" s="171"/>
      <c r="G140" s="45"/>
      <c r="H140" s="45">
        <f t="shared" si="9"/>
        <v>0</v>
      </c>
    </row>
    <row r="141" spans="2:8" s="12" customFormat="1" ht="12.75" hidden="1">
      <c r="B141" s="28"/>
      <c r="C141" s="26"/>
      <c r="D141" s="171"/>
      <c r="E141" s="60"/>
      <c r="F141" s="171"/>
      <c r="G141" s="45"/>
      <c r="H141" s="45">
        <f t="shared" si="9"/>
        <v>0</v>
      </c>
    </row>
    <row r="142" spans="2:8" s="12" customFormat="1" ht="12.75" hidden="1">
      <c r="B142" s="28"/>
      <c r="C142" s="26"/>
      <c r="D142" s="171"/>
      <c r="E142" s="60"/>
      <c r="F142" s="171"/>
      <c r="G142" s="45"/>
      <c r="H142" s="45">
        <f t="shared" si="9"/>
        <v>0</v>
      </c>
    </row>
    <row r="143" spans="2:8" s="12" customFormat="1" ht="12.75" hidden="1">
      <c r="B143" s="28"/>
      <c r="C143" s="26"/>
      <c r="D143" s="171"/>
      <c r="E143" s="60"/>
      <c r="F143" s="171"/>
      <c r="G143" s="45"/>
      <c r="H143" s="45">
        <f t="shared" si="9"/>
        <v>0</v>
      </c>
    </row>
    <row r="144" spans="2:8" s="12" customFormat="1" ht="12.75" hidden="1">
      <c r="B144" s="28"/>
      <c r="C144" s="26"/>
      <c r="D144" s="171"/>
      <c r="E144" s="60"/>
      <c r="F144" s="171"/>
      <c r="G144" s="45"/>
      <c r="H144" s="45">
        <f t="shared" si="9"/>
        <v>0</v>
      </c>
    </row>
    <row r="145" spans="2:8" s="12" customFormat="1" ht="12.75" hidden="1">
      <c r="B145" s="28"/>
      <c r="C145" s="26"/>
      <c r="D145" s="171"/>
      <c r="E145" s="60"/>
      <c r="F145" s="171"/>
      <c r="G145" s="45"/>
      <c r="H145" s="45">
        <f t="shared" si="9"/>
        <v>0</v>
      </c>
    </row>
    <row r="146" spans="2:8" s="12" customFormat="1" ht="12.75" hidden="1">
      <c r="B146" s="28"/>
      <c r="C146" s="26"/>
      <c r="D146" s="171"/>
      <c r="E146" s="60"/>
      <c r="F146" s="171"/>
      <c r="G146" s="45"/>
      <c r="H146" s="45">
        <f t="shared" si="9"/>
        <v>0</v>
      </c>
    </row>
    <row r="147" spans="1:8" s="12" customFormat="1" ht="12.75" hidden="1">
      <c r="A147" s="16"/>
      <c r="B147" s="206"/>
      <c r="C147" s="167"/>
      <c r="D147" s="43"/>
      <c r="E147" s="60"/>
      <c r="F147" s="172"/>
      <c r="G147" s="45"/>
      <c r="H147" s="45">
        <f t="shared" si="9"/>
        <v>0</v>
      </c>
    </row>
    <row r="148" spans="1:8" s="12" customFormat="1" ht="12.75" hidden="1">
      <c r="A148" s="16"/>
      <c r="B148" s="206"/>
      <c r="C148" s="167"/>
      <c r="D148" s="43"/>
      <c r="E148" s="60"/>
      <c r="F148" s="172"/>
      <c r="G148" s="45"/>
      <c r="H148" s="45">
        <f t="shared" si="9"/>
        <v>0</v>
      </c>
    </row>
    <row r="149" spans="1:8" s="12" customFormat="1" ht="12.75" hidden="1">
      <c r="A149" s="16"/>
      <c r="B149" s="206"/>
      <c r="C149" s="167"/>
      <c r="D149" s="43"/>
      <c r="E149" s="60"/>
      <c r="F149" s="172"/>
      <c r="G149" s="45"/>
      <c r="H149" s="45">
        <f t="shared" si="9"/>
        <v>0</v>
      </c>
    </row>
    <row r="150" spans="1:9" s="1" customFormat="1" ht="12.75">
      <c r="A150" s="15" t="s">
        <v>19</v>
      </c>
      <c r="B150" s="5"/>
      <c r="C150" s="21">
        <v>0</v>
      </c>
      <c r="D150" s="40">
        <f>SUM(D137:D149)</f>
        <v>0</v>
      </c>
      <c r="E150" s="40">
        <f>SUM(E137:E149)</f>
        <v>0</v>
      </c>
      <c r="F150" s="40">
        <f>SUM(F137:F149)</f>
        <v>0</v>
      </c>
      <c r="G150" s="40">
        <f>SUM(G137:G149)</f>
        <v>0</v>
      </c>
      <c r="H150" s="40">
        <f>SUM(H137:H149)</f>
        <v>0</v>
      </c>
      <c r="I150" s="22"/>
    </row>
    <row r="151" spans="1:9" s="1" customFormat="1" ht="13.5" thickBot="1">
      <c r="A151" s="15"/>
      <c r="B151" s="5"/>
      <c r="C151" s="21"/>
      <c r="D151" s="40"/>
      <c r="E151" s="40"/>
      <c r="F151" s="40"/>
      <c r="G151" s="40"/>
      <c r="H151" s="40"/>
      <c r="I151" s="22"/>
    </row>
    <row r="152" spans="1:9" ht="16.5" thickBot="1">
      <c r="A152" s="6" t="s">
        <v>21</v>
      </c>
      <c r="B152" s="202"/>
      <c r="C152" s="173">
        <v>0</v>
      </c>
      <c r="D152" s="43">
        <f>D150+D134+D126+D91+D79+D65+D60</f>
        <v>0</v>
      </c>
      <c r="E152" s="43">
        <f>E150+E134+E126+E91+E79+E65+E60</f>
        <v>0</v>
      </c>
      <c r="F152" s="43">
        <f>F150+F134+F126+F91+F79+F65+F60</f>
        <v>0</v>
      </c>
      <c r="G152" s="43">
        <f>G150+G134+G126+G91+G79+G65+G60</f>
        <v>0</v>
      </c>
      <c r="H152" s="43">
        <f>H150+H134+H126+H91+H79+H65+H60</f>
        <v>0</v>
      </c>
      <c r="I152" s="14"/>
    </row>
    <row r="153" spans="1:9" s="1" customFormat="1" ht="12.75">
      <c r="A153" s="15"/>
      <c r="B153" s="5"/>
      <c r="C153" s="21"/>
      <c r="D153" s="40"/>
      <c r="E153" s="40"/>
      <c r="F153" s="40"/>
      <c r="G153" s="40"/>
      <c r="H153" s="40"/>
      <c r="I153" s="22"/>
    </row>
    <row r="154" spans="1:8" ht="18">
      <c r="A154" s="27" t="s">
        <v>197</v>
      </c>
      <c r="B154" s="207">
        <f>B48</f>
        <v>20</v>
      </c>
      <c r="C154" s="174">
        <f>C48+C152</f>
        <v>2309950.8136</v>
      </c>
      <c r="D154" s="70">
        <f>D152+D48</f>
        <v>577475.4534</v>
      </c>
      <c r="E154" s="70">
        <f>E152+E48</f>
        <v>577475.4534</v>
      </c>
      <c r="F154" s="70">
        <f>F152+F48</f>
        <v>577475.4534</v>
      </c>
      <c r="G154" s="70">
        <f>G152+G48</f>
        <v>577475.4534</v>
      </c>
      <c r="H154" s="44">
        <f>H152+H48</f>
        <v>2309950.8136</v>
      </c>
    </row>
    <row r="158" spans="1:5" ht="12.75">
      <c r="A158" s="15"/>
      <c r="B158" s="5"/>
      <c r="C158" s="21"/>
      <c r="D158" s="57"/>
      <c r="E158" s="57"/>
    </row>
  </sheetData>
  <sheetProtection/>
  <printOptions gridLines="1" horizontalCentered="1"/>
  <pageMargins left="0.27" right="0.25" top="0.6" bottom="0.56" header="0.27" footer="0.21"/>
  <pageSetup fitToHeight="1" fitToWidth="1" horizontalDpi="600" verticalDpi="600" orientation="portrait" scale="56" r:id="rId1"/>
  <headerFooter>
    <oddFooter>&amp;L&amp;F&amp;RPage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51"/>
  <sheetViews>
    <sheetView zoomScalePageLayoutView="0" workbookViewId="0" topLeftCell="B58">
      <selection activeCell="H27" sqref="H27"/>
    </sheetView>
  </sheetViews>
  <sheetFormatPr defaultColWidth="9.140625" defaultRowHeight="12.75"/>
  <cols>
    <col min="1" max="1" width="62.8515625" style="2" bestFit="1" customWidth="1"/>
    <col min="2" max="2" width="8.28125" style="11" customWidth="1"/>
    <col min="3" max="3" width="22.421875" style="14" bestFit="1" customWidth="1"/>
    <col min="4" max="6" width="18.00390625" style="61" bestFit="1" customWidth="1"/>
    <col min="7" max="8" width="18.00390625" style="39" bestFit="1" customWidth="1"/>
    <col min="9" max="9" width="11.28125" style="2" bestFit="1" customWidth="1"/>
    <col min="10" max="10" width="10.7109375" style="2" bestFit="1" customWidth="1"/>
    <col min="11" max="16384" width="9.140625" style="2" customWidth="1"/>
  </cols>
  <sheetData>
    <row r="1" spans="1:3" ht="12.75">
      <c r="A1" s="1" t="s">
        <v>139</v>
      </c>
      <c r="B1" s="5"/>
      <c r="C1" s="22"/>
    </row>
    <row r="2" spans="1:3" ht="12.75">
      <c r="A2" s="1"/>
      <c r="B2" s="5"/>
      <c r="C2" s="22"/>
    </row>
    <row r="3" spans="1:8" s="4" customFormat="1" ht="20.25" customHeight="1" thickBot="1">
      <c r="A3" s="3" t="s">
        <v>57</v>
      </c>
      <c r="B3" s="3"/>
      <c r="C3" s="148"/>
      <c r="D3" s="149"/>
      <c r="E3" s="149"/>
      <c r="F3" s="150"/>
      <c r="G3" s="151"/>
      <c r="H3" s="151"/>
    </row>
    <row r="4" spans="3:8" s="5" customFormat="1" ht="26.25" thickBot="1">
      <c r="C4" s="212" t="s">
        <v>170</v>
      </c>
      <c r="D4" s="153" t="s">
        <v>14</v>
      </c>
      <c r="E4" s="154" t="s">
        <v>15</v>
      </c>
      <c r="F4" s="155" t="s">
        <v>16</v>
      </c>
      <c r="G4" s="156" t="s">
        <v>17</v>
      </c>
      <c r="H4" s="156" t="s">
        <v>18</v>
      </c>
    </row>
    <row r="5" spans="3:8" s="5" customFormat="1" ht="13.5" thickBot="1">
      <c r="C5" s="157"/>
      <c r="D5" s="158"/>
      <c r="E5" s="158"/>
      <c r="F5" s="159"/>
      <c r="G5" s="159"/>
      <c r="H5" s="159"/>
    </row>
    <row r="6" spans="1:8" s="5" customFormat="1" ht="16.5" thickBot="1">
      <c r="A6" s="6" t="s">
        <v>5</v>
      </c>
      <c r="B6" s="202"/>
      <c r="C6" s="160"/>
      <c r="D6" s="43"/>
      <c r="E6" s="43"/>
      <c r="F6" s="161"/>
      <c r="G6" s="162"/>
      <c r="H6" s="162"/>
    </row>
    <row r="7" spans="1:8" s="5" customFormat="1" ht="16.5" thickBot="1">
      <c r="A7" s="8"/>
      <c r="B7" s="203"/>
      <c r="C7" s="163"/>
      <c r="D7" s="162"/>
      <c r="E7" s="162"/>
      <c r="F7" s="162"/>
      <c r="G7" s="162"/>
      <c r="H7" s="162"/>
    </row>
    <row r="8" spans="1:8" s="11" customFormat="1" ht="13.5" thickBot="1">
      <c r="A8" s="9" t="s">
        <v>0</v>
      </c>
      <c r="B8" s="204" t="s">
        <v>168</v>
      </c>
      <c r="C8" s="164"/>
      <c r="D8" s="57"/>
      <c r="E8" s="57"/>
      <c r="F8" s="61"/>
      <c r="G8" s="165"/>
      <c r="H8" s="165"/>
    </row>
    <row r="9" spans="1:8" s="28" customFormat="1" ht="8.25" customHeight="1">
      <c r="A9" s="10"/>
      <c r="B9" s="208"/>
      <c r="C9" s="164"/>
      <c r="D9" s="68"/>
      <c r="E9" s="68"/>
      <c r="F9" s="69"/>
      <c r="G9" s="166"/>
      <c r="H9" s="166"/>
    </row>
    <row r="10" spans="1:8" ht="12.75">
      <c r="A10" s="213" t="s">
        <v>169</v>
      </c>
      <c r="B10" s="182">
        <v>17</v>
      </c>
      <c r="C10" s="214">
        <f>1017125+778842</f>
        <v>1795967</v>
      </c>
      <c r="D10" s="57">
        <f aca="true" t="shared" si="0" ref="D10:D15">C10/4</f>
        <v>448991.75</v>
      </c>
      <c r="E10" s="57">
        <f aca="true" t="shared" si="1" ref="E10:E15">D10</f>
        <v>448991.75</v>
      </c>
      <c r="F10" s="57">
        <f aca="true" t="shared" si="2" ref="F10:F15">D10</f>
        <v>448991.75</v>
      </c>
      <c r="G10" s="57">
        <f aca="true" t="shared" si="3" ref="G10:G15">D10</f>
        <v>448991.75</v>
      </c>
      <c r="H10" s="39">
        <f aca="true" t="shared" si="4" ref="H10:H15">SUM(D10:G10)</f>
        <v>1795967</v>
      </c>
    </row>
    <row r="11" spans="1:8" ht="12.75">
      <c r="A11" s="213" t="s">
        <v>159</v>
      </c>
      <c r="B11" s="182">
        <v>41</v>
      </c>
      <c r="C11" s="215">
        <f>2422930.86+655456</f>
        <v>3078386.86</v>
      </c>
      <c r="D11" s="57">
        <f t="shared" si="0"/>
        <v>769596.715</v>
      </c>
      <c r="E11" s="57">
        <f t="shared" si="1"/>
        <v>769596.715</v>
      </c>
      <c r="F11" s="57">
        <f t="shared" si="2"/>
        <v>769596.715</v>
      </c>
      <c r="G11" s="57">
        <f t="shared" si="3"/>
        <v>769596.715</v>
      </c>
      <c r="H11" s="39">
        <f t="shared" si="4"/>
        <v>3078386.86</v>
      </c>
    </row>
    <row r="12" spans="1:8" ht="12.75">
      <c r="A12" s="213" t="s">
        <v>58</v>
      </c>
      <c r="B12" s="182">
        <v>1</v>
      </c>
      <c r="C12" s="215">
        <v>152000</v>
      </c>
      <c r="D12" s="57">
        <f t="shared" si="0"/>
        <v>38000</v>
      </c>
      <c r="E12" s="57">
        <f t="shared" si="1"/>
        <v>38000</v>
      </c>
      <c r="F12" s="57">
        <f t="shared" si="2"/>
        <v>38000</v>
      </c>
      <c r="G12" s="57">
        <f t="shared" si="3"/>
        <v>38000</v>
      </c>
      <c r="H12" s="39">
        <f t="shared" si="4"/>
        <v>152000</v>
      </c>
    </row>
    <row r="13" spans="1:8" ht="12.75">
      <c r="A13" s="213" t="s">
        <v>59</v>
      </c>
      <c r="B13" s="182">
        <v>1</v>
      </c>
      <c r="C13" s="215">
        <v>50510</v>
      </c>
      <c r="D13" s="57">
        <f t="shared" si="0"/>
        <v>12627.5</v>
      </c>
      <c r="E13" s="57">
        <f t="shared" si="1"/>
        <v>12627.5</v>
      </c>
      <c r="F13" s="57">
        <f t="shared" si="2"/>
        <v>12627.5</v>
      </c>
      <c r="G13" s="57">
        <f t="shared" si="3"/>
        <v>12627.5</v>
      </c>
      <c r="H13" s="39">
        <f t="shared" si="4"/>
        <v>50510</v>
      </c>
    </row>
    <row r="14" spans="1:8" ht="12.75">
      <c r="A14" s="213" t="s">
        <v>62</v>
      </c>
      <c r="B14" s="182">
        <v>1</v>
      </c>
      <c r="C14" s="215">
        <v>83518.38</v>
      </c>
      <c r="D14" s="57">
        <f t="shared" si="0"/>
        <v>20879.595</v>
      </c>
      <c r="E14" s="57">
        <f t="shared" si="1"/>
        <v>20879.595</v>
      </c>
      <c r="F14" s="57">
        <f t="shared" si="2"/>
        <v>20879.595</v>
      </c>
      <c r="G14" s="57">
        <f t="shared" si="3"/>
        <v>20879.595</v>
      </c>
      <c r="H14" s="39">
        <f t="shared" si="4"/>
        <v>83518.38</v>
      </c>
    </row>
    <row r="15" spans="1:8" ht="13.5" customHeight="1">
      <c r="A15" s="29" t="s">
        <v>215</v>
      </c>
      <c r="B15" s="182">
        <v>1</v>
      </c>
      <c r="C15" s="26">
        <v>57006</v>
      </c>
      <c r="D15" s="57">
        <f t="shared" si="0"/>
        <v>14251.5</v>
      </c>
      <c r="E15" s="57">
        <f t="shared" si="1"/>
        <v>14251.5</v>
      </c>
      <c r="F15" s="57">
        <f t="shared" si="2"/>
        <v>14251.5</v>
      </c>
      <c r="G15" s="57">
        <f t="shared" si="3"/>
        <v>14251.5</v>
      </c>
      <c r="H15" s="39">
        <f t="shared" si="4"/>
        <v>57006</v>
      </c>
    </row>
    <row r="16" spans="4:6" ht="12.75" customHeight="1">
      <c r="D16" s="59"/>
      <c r="E16" s="60"/>
      <c r="F16" s="57"/>
    </row>
    <row r="17" spans="1:8" s="1" customFormat="1" ht="12.75">
      <c r="A17" s="15" t="s">
        <v>19</v>
      </c>
      <c r="B17" s="5">
        <f>SUM(B10:B16)</f>
        <v>62</v>
      </c>
      <c r="C17" s="167">
        <f>SUM(C10:C15)</f>
        <v>5217388.239999999</v>
      </c>
      <c r="D17" s="40">
        <f>SUM(D10:D16)</f>
        <v>1304347.0599999998</v>
      </c>
      <c r="E17" s="40">
        <f>SUM(E10:E16)</f>
        <v>1304347.0599999998</v>
      </c>
      <c r="F17" s="40">
        <f>SUM(F10:F16)</f>
        <v>1304347.0599999998</v>
      </c>
      <c r="G17" s="40">
        <f>SUM(G10:G16)</f>
        <v>1304347.0599999998</v>
      </c>
      <c r="H17" s="40">
        <f>SUM(D17:G17)</f>
        <v>5217388.239999999</v>
      </c>
    </row>
    <row r="18" spans="1:6" ht="12.75">
      <c r="A18" s="18" t="s">
        <v>1</v>
      </c>
      <c r="B18" s="209"/>
      <c r="C18" s="164"/>
      <c r="D18" s="57"/>
      <c r="E18" s="58"/>
      <c r="F18" s="57"/>
    </row>
    <row r="19" spans="2:8" s="12" customFormat="1" ht="12.75">
      <c r="B19" s="28"/>
      <c r="C19" s="26"/>
      <c r="D19" s="68"/>
      <c r="E19" s="58"/>
      <c r="F19" s="68"/>
      <c r="G19" s="42"/>
      <c r="H19" s="42"/>
    </row>
    <row r="20" spans="3:6" ht="12.75">
      <c r="C20" s="26"/>
      <c r="D20" s="57"/>
      <c r="E20" s="58"/>
      <c r="F20" s="57"/>
    </row>
    <row r="21" spans="1:8" s="1" customFormat="1" ht="12.75">
      <c r="A21" s="15" t="s">
        <v>19</v>
      </c>
      <c r="B21" s="5"/>
      <c r="C21" s="167">
        <f>SUM(C20:C20)</f>
        <v>0</v>
      </c>
      <c r="D21" s="40">
        <f>SUM(D19:D20)</f>
        <v>0</v>
      </c>
      <c r="E21" s="40">
        <f>SUM(E19:E20)</f>
        <v>0</v>
      </c>
      <c r="F21" s="40">
        <f>SUM(F19:F20)</f>
        <v>0</v>
      </c>
      <c r="G21" s="40">
        <f>SUM(G19:G20)</f>
        <v>0</v>
      </c>
      <c r="H21" s="40">
        <f>SUM(H19:H20)</f>
        <v>0</v>
      </c>
    </row>
    <row r="22" spans="1:6" ht="12.75">
      <c r="A22" s="18" t="s">
        <v>2</v>
      </c>
      <c r="B22" s="209"/>
      <c r="C22" s="164"/>
      <c r="D22" s="57"/>
      <c r="E22" s="58"/>
      <c r="F22" s="57"/>
    </row>
    <row r="23" spans="3:6" ht="12.75">
      <c r="C23" s="26"/>
      <c r="D23" s="57"/>
      <c r="E23" s="58"/>
      <c r="F23" s="57"/>
    </row>
    <row r="24" spans="1:5" ht="12.75" hidden="1">
      <c r="A24" s="15"/>
      <c r="B24" s="5"/>
      <c r="C24" s="167"/>
      <c r="D24" s="43"/>
      <c r="E24" s="58"/>
    </row>
    <row r="25" spans="1:8" ht="13.5" thickBot="1">
      <c r="A25" s="15" t="s">
        <v>19</v>
      </c>
      <c r="B25" s="5"/>
      <c r="C25" s="167">
        <v>0</v>
      </c>
      <c r="D25" s="40">
        <f>SUM(D24:D24)</f>
        <v>0</v>
      </c>
      <c r="E25" s="40">
        <f>SUM(E24:E24)</f>
        <v>0</v>
      </c>
      <c r="F25" s="40">
        <f>SUM(F24:F24)</f>
        <v>0</v>
      </c>
      <c r="G25" s="40">
        <f>SUM(G24:G24)</f>
        <v>0</v>
      </c>
      <c r="H25" s="40">
        <f>SUM(H24:H24)</f>
        <v>0</v>
      </c>
    </row>
    <row r="26" spans="1:8" s="1" customFormat="1" ht="13.5" thickBot="1">
      <c r="A26" s="31" t="s">
        <v>146</v>
      </c>
      <c r="B26" s="204"/>
      <c r="C26" s="169"/>
      <c r="D26" s="61"/>
      <c r="E26" s="57"/>
      <c r="F26" s="62"/>
      <c r="G26" s="40"/>
      <c r="H26" s="40"/>
    </row>
    <row r="27" spans="1:8" s="1" customFormat="1" ht="6.75" customHeight="1">
      <c r="A27" s="2"/>
      <c r="B27" s="11"/>
      <c r="C27" s="26"/>
      <c r="D27" s="40"/>
      <c r="E27" s="59"/>
      <c r="F27" s="62"/>
      <c r="G27" s="40"/>
      <c r="H27" s="39"/>
    </row>
    <row r="28" spans="1:8" ht="12.75">
      <c r="A28" s="29" t="s">
        <v>169</v>
      </c>
      <c r="B28" s="182"/>
      <c r="C28" s="26">
        <f aca="true" t="shared" si="5" ref="C28:C33">C10*0.23</f>
        <v>413072.41000000003</v>
      </c>
      <c r="D28" s="57">
        <f aca="true" t="shared" si="6" ref="D28:D33">C28/4</f>
        <v>103268.10250000001</v>
      </c>
      <c r="E28" s="57">
        <f aca="true" t="shared" si="7" ref="E28:E33">D28</f>
        <v>103268.10250000001</v>
      </c>
      <c r="F28" s="57">
        <f aca="true" t="shared" si="8" ref="F28:F33">D28</f>
        <v>103268.10250000001</v>
      </c>
      <c r="G28" s="57">
        <f aca="true" t="shared" si="9" ref="G28:G33">D28</f>
        <v>103268.10250000001</v>
      </c>
      <c r="H28" s="39">
        <f aca="true" t="shared" si="10" ref="H28:H33">SUM(D28:G28)</f>
        <v>413072.41000000003</v>
      </c>
    </row>
    <row r="29" spans="1:8" ht="12.75">
      <c r="A29" s="29" t="s">
        <v>216</v>
      </c>
      <c r="B29" s="182"/>
      <c r="C29" s="26">
        <f t="shared" si="5"/>
        <v>708028.9778</v>
      </c>
      <c r="D29" s="57">
        <f t="shared" si="6"/>
        <v>177007.24445</v>
      </c>
      <c r="E29" s="57">
        <f t="shared" si="7"/>
        <v>177007.24445</v>
      </c>
      <c r="F29" s="57">
        <f t="shared" si="8"/>
        <v>177007.24445</v>
      </c>
      <c r="G29" s="57">
        <f t="shared" si="9"/>
        <v>177007.24445</v>
      </c>
      <c r="H29" s="39">
        <f t="shared" si="10"/>
        <v>708028.9778</v>
      </c>
    </row>
    <row r="30" spans="1:8" ht="12.75">
      <c r="A30" s="29" t="s">
        <v>58</v>
      </c>
      <c r="B30" s="182"/>
      <c r="C30" s="26">
        <f t="shared" si="5"/>
        <v>34960</v>
      </c>
      <c r="D30" s="57">
        <f t="shared" si="6"/>
        <v>8740</v>
      </c>
      <c r="E30" s="57">
        <f t="shared" si="7"/>
        <v>8740</v>
      </c>
      <c r="F30" s="57">
        <f t="shared" si="8"/>
        <v>8740</v>
      </c>
      <c r="G30" s="57">
        <f t="shared" si="9"/>
        <v>8740</v>
      </c>
      <c r="H30" s="39">
        <f t="shared" si="10"/>
        <v>34960</v>
      </c>
    </row>
    <row r="31" spans="1:8" ht="12.75">
      <c r="A31" s="29" t="s">
        <v>59</v>
      </c>
      <c r="B31" s="182"/>
      <c r="C31" s="26">
        <f t="shared" si="5"/>
        <v>11617.300000000001</v>
      </c>
      <c r="D31" s="57">
        <f t="shared" si="6"/>
        <v>2904.3250000000003</v>
      </c>
      <c r="E31" s="57">
        <f t="shared" si="7"/>
        <v>2904.3250000000003</v>
      </c>
      <c r="F31" s="57">
        <f t="shared" si="8"/>
        <v>2904.3250000000003</v>
      </c>
      <c r="G31" s="57">
        <f t="shared" si="9"/>
        <v>2904.3250000000003</v>
      </c>
      <c r="H31" s="39">
        <f t="shared" si="10"/>
        <v>11617.300000000001</v>
      </c>
    </row>
    <row r="32" spans="1:8" ht="12.75">
      <c r="A32" s="29" t="s">
        <v>62</v>
      </c>
      <c r="B32" s="182"/>
      <c r="C32" s="26">
        <f t="shared" si="5"/>
        <v>19209.227400000003</v>
      </c>
      <c r="D32" s="57">
        <f t="shared" si="6"/>
        <v>4802.306850000001</v>
      </c>
      <c r="E32" s="57">
        <f t="shared" si="7"/>
        <v>4802.306850000001</v>
      </c>
      <c r="F32" s="57">
        <f t="shared" si="8"/>
        <v>4802.306850000001</v>
      </c>
      <c r="G32" s="57">
        <f t="shared" si="9"/>
        <v>4802.306850000001</v>
      </c>
      <c r="H32" s="39">
        <f t="shared" si="10"/>
        <v>19209.227400000003</v>
      </c>
    </row>
    <row r="33" spans="1:8" ht="13.5" customHeight="1">
      <c r="A33" s="29" t="s">
        <v>215</v>
      </c>
      <c r="B33" s="182"/>
      <c r="C33" s="26">
        <f t="shared" si="5"/>
        <v>13111.380000000001</v>
      </c>
      <c r="D33" s="57">
        <f t="shared" si="6"/>
        <v>3277.8450000000003</v>
      </c>
      <c r="E33" s="57">
        <f t="shared" si="7"/>
        <v>3277.8450000000003</v>
      </c>
      <c r="F33" s="57">
        <f t="shared" si="8"/>
        <v>3277.8450000000003</v>
      </c>
      <c r="G33" s="57">
        <f t="shared" si="9"/>
        <v>3277.8450000000003</v>
      </c>
      <c r="H33" s="39">
        <f t="shared" si="10"/>
        <v>13111.380000000001</v>
      </c>
    </row>
    <row r="34" spans="1:7" ht="12.75">
      <c r="A34" s="29"/>
      <c r="B34" s="182"/>
      <c r="C34" s="26"/>
      <c r="D34" s="57"/>
      <c r="E34" s="57"/>
      <c r="F34" s="57"/>
      <c r="G34" s="57"/>
    </row>
    <row r="35" spans="1:6" ht="12.75">
      <c r="A35" s="29"/>
      <c r="B35" s="182"/>
      <c r="C35" s="168"/>
      <c r="D35" s="59"/>
      <c r="E35" s="58"/>
      <c r="F35" s="57"/>
    </row>
    <row r="36" spans="1:9" s="1" customFormat="1" ht="12.75">
      <c r="A36" s="15" t="s">
        <v>19</v>
      </c>
      <c r="B36" s="5"/>
      <c r="C36" s="167">
        <f>SUM(C28:C35)</f>
        <v>1199999.2952</v>
      </c>
      <c r="D36" s="40">
        <f>SUM(D28:D35)</f>
        <v>299999.8238</v>
      </c>
      <c r="E36" s="40">
        <f>SUM(E28:E35)</f>
        <v>299999.8238</v>
      </c>
      <c r="F36" s="40">
        <f>SUM(F28:F35)</f>
        <v>299999.8238</v>
      </c>
      <c r="G36" s="40">
        <f>SUM(G28:G35)</f>
        <v>299999.8238</v>
      </c>
      <c r="H36" s="40">
        <f>SUM(H28:H33)</f>
        <v>1199999.2952</v>
      </c>
      <c r="I36" s="22"/>
    </row>
    <row r="37" spans="1:8" s="1" customFormat="1" ht="12.75">
      <c r="A37" s="18" t="s">
        <v>3</v>
      </c>
      <c r="B37" s="209"/>
      <c r="C37" s="164"/>
      <c r="D37" s="63"/>
      <c r="E37" s="57"/>
      <c r="F37" s="62"/>
      <c r="G37" s="40"/>
      <c r="H37" s="40"/>
    </row>
    <row r="38" spans="3:5" ht="12.75">
      <c r="C38" s="26"/>
      <c r="D38" s="39"/>
      <c r="E38" s="39"/>
    </row>
    <row r="39" spans="1:8" ht="12.75">
      <c r="A39" s="15" t="s">
        <v>19</v>
      </c>
      <c r="B39" s="5"/>
      <c r="C39" s="167">
        <v>0</v>
      </c>
      <c r="D39" s="40">
        <f>SUM(D37:D38)</f>
        <v>0</v>
      </c>
      <c r="E39" s="40">
        <f>SUM(E37:E38)</f>
        <v>0</v>
      </c>
      <c r="F39" s="40">
        <f>SUM(F37:F38)</f>
        <v>0</v>
      </c>
      <c r="G39" s="40">
        <f>SUM(G37:G38)</f>
        <v>0</v>
      </c>
      <c r="H39" s="40">
        <f>SUM(D39:G39)</f>
        <v>0</v>
      </c>
    </row>
    <row r="40" spans="1:6" ht="13.5" thickBot="1">
      <c r="A40" s="15"/>
      <c r="B40" s="5"/>
      <c r="C40" s="167"/>
      <c r="D40" s="39"/>
      <c r="E40" s="39"/>
      <c r="F40" s="39"/>
    </row>
    <row r="41" spans="1:9" ht="16.5" thickBot="1">
      <c r="A41" s="6" t="s">
        <v>20</v>
      </c>
      <c r="B41" s="202">
        <f>B17</f>
        <v>62</v>
      </c>
      <c r="C41" s="170">
        <f>C36+C21+C17-428124.68+868</f>
        <v>5990130.8552</v>
      </c>
      <c r="D41" s="43">
        <f>C41/4</f>
        <v>1497532.7138</v>
      </c>
      <c r="E41" s="43">
        <f>D41</f>
        <v>1497532.7138</v>
      </c>
      <c r="F41" s="43">
        <f>D41</f>
        <v>1497532.7138</v>
      </c>
      <c r="G41" s="43">
        <f>D41</f>
        <v>1497532.7138</v>
      </c>
      <c r="H41" s="43">
        <f>H39+H36+H25+H21+H17-428124.68+868</f>
        <v>5990130.8552</v>
      </c>
      <c r="I41" s="14"/>
    </row>
    <row r="42" spans="1:6" ht="13.5" thickBot="1">
      <c r="A42" s="15"/>
      <c r="B42" s="5"/>
      <c r="C42" s="167"/>
      <c r="D42" s="39"/>
      <c r="E42" s="39"/>
      <c r="F42" s="39"/>
    </row>
    <row r="43" spans="1:6" ht="16.5" thickBot="1">
      <c r="A43" s="6" t="s">
        <v>4</v>
      </c>
      <c r="B43" s="202"/>
      <c r="C43" s="160"/>
      <c r="D43" s="39"/>
      <c r="E43" s="39"/>
      <c r="F43" s="39"/>
    </row>
    <row r="44" spans="1:5" ht="16.5" thickBot="1">
      <c r="A44" s="23"/>
      <c r="B44" s="203"/>
      <c r="C44" s="160"/>
      <c r="D44" s="63"/>
      <c r="E44" s="57"/>
    </row>
    <row r="45" spans="1:5" ht="13.5" thickBot="1">
      <c r="A45" s="19" t="s">
        <v>6</v>
      </c>
      <c r="B45" s="209"/>
      <c r="C45" s="169"/>
      <c r="D45" s="57"/>
      <c r="E45" s="57"/>
    </row>
    <row r="46" spans="1:6" ht="12.75">
      <c r="A46" s="32" t="s">
        <v>35</v>
      </c>
      <c r="B46" s="205"/>
      <c r="C46" s="169"/>
      <c r="D46" s="57"/>
      <c r="F46" s="64"/>
    </row>
    <row r="47" spans="4:8" ht="12.75" hidden="1">
      <c r="D47" s="57"/>
      <c r="E47" s="57"/>
      <c r="H47" s="39">
        <f aca="true" t="shared" si="11" ref="H47:H52">SUM(D47:G47)</f>
        <v>0</v>
      </c>
    </row>
    <row r="48" spans="4:8" ht="12.75" hidden="1">
      <c r="D48" s="57"/>
      <c r="E48" s="57"/>
      <c r="H48" s="39">
        <f t="shared" si="11"/>
        <v>0</v>
      </c>
    </row>
    <row r="49" spans="4:8" ht="12.75" hidden="1">
      <c r="D49" s="57"/>
      <c r="E49" s="57"/>
      <c r="H49" s="39">
        <f t="shared" si="11"/>
        <v>0</v>
      </c>
    </row>
    <row r="50" spans="4:8" ht="12.75" hidden="1">
      <c r="D50" s="57"/>
      <c r="E50" s="57"/>
      <c r="H50" s="39">
        <f t="shared" si="11"/>
        <v>0</v>
      </c>
    </row>
    <row r="51" spans="1:8" ht="12.75" hidden="1">
      <c r="A51" s="15"/>
      <c r="B51" s="5"/>
      <c r="C51" s="21"/>
      <c r="D51" s="63"/>
      <c r="E51" s="57"/>
      <c r="H51" s="39">
        <f t="shared" si="11"/>
        <v>0</v>
      </c>
    </row>
    <row r="52" spans="1:8" ht="12.75" hidden="1">
      <c r="A52" s="15"/>
      <c r="B52" s="5"/>
      <c r="C52" s="21"/>
      <c r="D52" s="65"/>
      <c r="E52" s="57"/>
      <c r="H52" s="39">
        <f t="shared" si="11"/>
        <v>0</v>
      </c>
    </row>
    <row r="53" spans="1:9" ht="13.5" thickBot="1">
      <c r="A53" s="15" t="s">
        <v>19</v>
      </c>
      <c r="B53" s="5"/>
      <c r="C53" s="21">
        <v>0</v>
      </c>
      <c r="D53" s="40">
        <f>SUM(D47:D52)</f>
        <v>0</v>
      </c>
      <c r="E53" s="40">
        <f>SUM(E47:E52)</f>
        <v>0</v>
      </c>
      <c r="F53" s="40">
        <f>SUM(F47:F52)</f>
        <v>0</v>
      </c>
      <c r="G53" s="40">
        <f>SUM(G47:G52)</f>
        <v>0</v>
      </c>
      <c r="H53" s="40">
        <f>SUM(H47:H52)</f>
        <v>0</v>
      </c>
      <c r="I53" s="14"/>
    </row>
    <row r="54" spans="1:8" ht="13.5" thickBot="1">
      <c r="A54" s="19" t="s">
        <v>8</v>
      </c>
      <c r="B54" s="209"/>
      <c r="C54" s="169"/>
      <c r="D54" s="62"/>
      <c r="E54" s="62"/>
      <c r="F54" s="62"/>
      <c r="G54" s="40"/>
      <c r="H54" s="40"/>
    </row>
    <row r="55" spans="1:8" ht="12.75">
      <c r="A55" s="32" t="s">
        <v>35</v>
      </c>
      <c r="B55" s="205"/>
      <c r="C55" s="169"/>
      <c r="D55" s="62"/>
      <c r="E55" s="62"/>
      <c r="F55" s="62"/>
      <c r="G55" s="40"/>
      <c r="H55" s="40"/>
    </row>
    <row r="56" spans="1:8" ht="12.75" hidden="1">
      <c r="A56" s="15"/>
      <c r="B56" s="5"/>
      <c r="C56" s="21"/>
      <c r="D56" s="62"/>
      <c r="E56" s="62"/>
      <c r="F56" s="62"/>
      <c r="G56" s="40"/>
      <c r="H56" s="40">
        <f>SUM(D56:G56)</f>
        <v>0</v>
      </c>
    </row>
    <row r="57" spans="1:8" ht="12.75" hidden="1">
      <c r="A57" s="15"/>
      <c r="B57" s="5"/>
      <c r="C57" s="21"/>
      <c r="D57" s="62"/>
      <c r="E57" s="62"/>
      <c r="F57" s="62"/>
      <c r="G57" s="40"/>
      <c r="H57" s="40">
        <f>SUM(D57:G57)</f>
        <v>0</v>
      </c>
    </row>
    <row r="58" spans="1:9" ht="13.5" thickBot="1">
      <c r="A58" s="15" t="s">
        <v>19</v>
      </c>
      <c r="B58" s="5"/>
      <c r="C58" s="21">
        <v>0</v>
      </c>
      <c r="D58" s="40">
        <f>SUM(D55:D57)</f>
        <v>0</v>
      </c>
      <c r="E58" s="40">
        <f>SUM(E55:E57)</f>
        <v>0</v>
      </c>
      <c r="F58" s="40">
        <f>SUM(F55:F57)</f>
        <v>0</v>
      </c>
      <c r="G58" s="40">
        <f>SUM(G55:G57)</f>
        <v>0</v>
      </c>
      <c r="H58" s="40">
        <f>SUM(H55:H57)</f>
        <v>0</v>
      </c>
      <c r="I58" s="14"/>
    </row>
    <row r="59" spans="1:8" ht="13.5" thickBot="1">
      <c r="A59" s="19" t="s">
        <v>7</v>
      </c>
      <c r="B59" s="209"/>
      <c r="C59" s="169"/>
      <c r="D59" s="62"/>
      <c r="E59" s="62"/>
      <c r="F59" s="62"/>
      <c r="G59" s="40"/>
      <c r="H59" s="40"/>
    </row>
    <row r="60" spans="1:8" ht="12.75">
      <c r="A60" s="32" t="s">
        <v>36</v>
      </c>
      <c r="B60" s="205"/>
      <c r="C60" s="169"/>
      <c r="D60" s="62"/>
      <c r="E60" s="62"/>
      <c r="F60" s="62"/>
      <c r="G60" s="40"/>
      <c r="H60" s="40"/>
    </row>
    <row r="61" spans="1:8" ht="12.75" hidden="1">
      <c r="A61" s="15"/>
      <c r="B61" s="5"/>
      <c r="C61" s="21"/>
      <c r="D61" s="62"/>
      <c r="E61" s="62"/>
      <c r="F61" s="62"/>
      <c r="G61" s="40"/>
      <c r="H61" s="40">
        <f aca="true" t="shared" si="12" ref="H61:H71">SUM(D61:G61)</f>
        <v>0</v>
      </c>
    </row>
    <row r="62" spans="1:8" ht="12.75" hidden="1">
      <c r="A62" s="15"/>
      <c r="B62" s="5"/>
      <c r="C62" s="21"/>
      <c r="D62" s="62"/>
      <c r="E62" s="62"/>
      <c r="F62" s="62"/>
      <c r="G62" s="40"/>
      <c r="H62" s="40">
        <f t="shared" si="12"/>
        <v>0</v>
      </c>
    </row>
    <row r="63" spans="1:8" ht="12.75" hidden="1">
      <c r="A63" s="15"/>
      <c r="B63" s="5"/>
      <c r="C63" s="21"/>
      <c r="D63" s="62"/>
      <c r="E63" s="62"/>
      <c r="F63" s="62"/>
      <c r="G63" s="40"/>
      <c r="H63" s="40">
        <f t="shared" si="12"/>
        <v>0</v>
      </c>
    </row>
    <row r="64" spans="1:8" ht="12.75" hidden="1">
      <c r="A64" s="15"/>
      <c r="B64" s="5"/>
      <c r="C64" s="21"/>
      <c r="D64" s="62"/>
      <c r="E64" s="62"/>
      <c r="F64" s="62"/>
      <c r="G64" s="40"/>
      <c r="H64" s="40">
        <f t="shared" si="12"/>
        <v>0</v>
      </c>
    </row>
    <row r="65" spans="1:8" ht="12.75" hidden="1">
      <c r="A65" s="15"/>
      <c r="B65" s="5"/>
      <c r="C65" s="21"/>
      <c r="D65" s="62"/>
      <c r="E65" s="62"/>
      <c r="F65" s="62"/>
      <c r="G65" s="40"/>
      <c r="H65" s="40">
        <f t="shared" si="12"/>
        <v>0</v>
      </c>
    </row>
    <row r="66" spans="1:8" ht="12.75" hidden="1">
      <c r="A66" s="15"/>
      <c r="B66" s="5"/>
      <c r="C66" s="21"/>
      <c r="D66" s="62"/>
      <c r="E66" s="62"/>
      <c r="F66" s="62"/>
      <c r="G66" s="40"/>
      <c r="H66" s="40">
        <f t="shared" si="12"/>
        <v>0</v>
      </c>
    </row>
    <row r="67" spans="1:8" ht="12.75" hidden="1">
      <c r="A67" s="15"/>
      <c r="B67" s="5"/>
      <c r="C67" s="21"/>
      <c r="D67" s="62"/>
      <c r="E67" s="62"/>
      <c r="F67" s="62"/>
      <c r="G67" s="40"/>
      <c r="H67" s="40">
        <f t="shared" si="12"/>
        <v>0</v>
      </c>
    </row>
    <row r="68" spans="1:8" ht="12.75" hidden="1">
      <c r="A68" s="15"/>
      <c r="B68" s="5"/>
      <c r="C68" s="21"/>
      <c r="D68" s="62"/>
      <c r="E68" s="62"/>
      <c r="F68" s="62"/>
      <c r="G68" s="40"/>
      <c r="H68" s="40">
        <f t="shared" si="12"/>
        <v>0</v>
      </c>
    </row>
    <row r="69" spans="1:8" ht="12.75" hidden="1">
      <c r="A69" s="15"/>
      <c r="B69" s="5"/>
      <c r="C69" s="21"/>
      <c r="D69" s="62"/>
      <c r="E69" s="62"/>
      <c r="F69" s="62"/>
      <c r="G69" s="40"/>
      <c r="H69" s="40">
        <f t="shared" si="12"/>
        <v>0</v>
      </c>
    </row>
    <row r="70" spans="1:8" ht="12.75" hidden="1">
      <c r="A70" s="15"/>
      <c r="B70" s="5"/>
      <c r="C70" s="21"/>
      <c r="D70" s="62"/>
      <c r="E70" s="62"/>
      <c r="F70" s="62"/>
      <c r="G70" s="40"/>
      <c r="H70" s="40">
        <f t="shared" si="12"/>
        <v>0</v>
      </c>
    </row>
    <row r="71" spans="1:8" ht="12.75" hidden="1">
      <c r="A71" s="15"/>
      <c r="B71" s="5"/>
      <c r="C71" s="21"/>
      <c r="D71" s="62"/>
      <c r="E71" s="62"/>
      <c r="F71" s="62"/>
      <c r="G71" s="40"/>
      <c r="H71" s="40">
        <f t="shared" si="12"/>
        <v>0</v>
      </c>
    </row>
    <row r="72" spans="1:8" ht="13.5" thickBot="1">
      <c r="A72" s="15" t="s">
        <v>19</v>
      </c>
      <c r="B72" s="5"/>
      <c r="C72" s="21">
        <v>0</v>
      </c>
      <c r="D72" s="40">
        <f>SUM(D60:D71)</f>
        <v>0</v>
      </c>
      <c r="E72" s="40">
        <f>SUM(E60:E71)</f>
        <v>0</v>
      </c>
      <c r="F72" s="40">
        <f>SUM(F60:F71)</f>
        <v>0</v>
      </c>
      <c r="G72" s="40">
        <f>SUM(G60:G71)</f>
        <v>0</v>
      </c>
      <c r="H72" s="40">
        <f>SUM(H60:H71)</f>
        <v>0</v>
      </c>
    </row>
    <row r="73" spans="1:8" ht="13.5" thickBot="1">
      <c r="A73" s="19" t="s">
        <v>9</v>
      </c>
      <c r="B73" s="209"/>
      <c r="C73" s="169"/>
      <c r="D73" s="62"/>
      <c r="E73" s="62"/>
      <c r="F73" s="62"/>
      <c r="G73" s="40"/>
      <c r="H73" s="40"/>
    </row>
    <row r="74" spans="1:8" ht="12.75">
      <c r="A74" s="32" t="s">
        <v>35</v>
      </c>
      <c r="B74" s="205"/>
      <c r="C74" s="169"/>
      <c r="D74" s="67"/>
      <c r="E74" s="62"/>
      <c r="F74" s="62"/>
      <c r="G74" s="40"/>
      <c r="H74" s="40"/>
    </row>
    <row r="75" spans="1:8" ht="12.75" hidden="1">
      <c r="A75" s="20"/>
      <c r="B75" s="208"/>
      <c r="C75" s="169"/>
      <c r="D75" s="67"/>
      <c r="E75" s="62"/>
      <c r="F75" s="62"/>
      <c r="G75" s="40"/>
      <c r="H75" s="40">
        <f>SUM(D75:G75)</f>
        <v>0</v>
      </c>
    </row>
    <row r="76" spans="1:8" ht="12.75" hidden="1">
      <c r="A76" s="20"/>
      <c r="B76" s="208"/>
      <c r="C76" s="169"/>
      <c r="D76" s="67"/>
      <c r="E76" s="62"/>
      <c r="F76" s="62"/>
      <c r="G76" s="40"/>
      <c r="H76" s="40">
        <f aca="true" t="shared" si="13" ref="H76:H83">SUM(D76:G76)</f>
        <v>0</v>
      </c>
    </row>
    <row r="77" spans="1:8" ht="12.75" hidden="1">
      <c r="A77" s="20"/>
      <c r="B77" s="208"/>
      <c r="C77" s="169"/>
      <c r="D77" s="67"/>
      <c r="E77" s="62"/>
      <c r="F77" s="62"/>
      <c r="G77" s="40"/>
      <c r="H77" s="40">
        <f t="shared" si="13"/>
        <v>0</v>
      </c>
    </row>
    <row r="78" spans="1:8" ht="12.75" hidden="1">
      <c r="A78" s="20"/>
      <c r="B78" s="208"/>
      <c r="C78" s="169"/>
      <c r="D78" s="67"/>
      <c r="E78" s="62"/>
      <c r="F78" s="62"/>
      <c r="G78" s="40"/>
      <c r="H78" s="40">
        <f t="shared" si="13"/>
        <v>0</v>
      </c>
    </row>
    <row r="79" spans="1:8" ht="12.75" hidden="1">
      <c r="A79" s="20"/>
      <c r="B79" s="208"/>
      <c r="C79" s="169"/>
      <c r="D79" s="67"/>
      <c r="E79" s="62"/>
      <c r="F79" s="62"/>
      <c r="G79" s="40"/>
      <c r="H79" s="40">
        <f t="shared" si="13"/>
        <v>0</v>
      </c>
    </row>
    <row r="80" spans="1:8" ht="12.75" hidden="1">
      <c r="A80" s="20"/>
      <c r="B80" s="208"/>
      <c r="C80" s="169"/>
      <c r="D80" s="67"/>
      <c r="E80" s="62"/>
      <c r="F80" s="62"/>
      <c r="G80" s="40"/>
      <c r="H80" s="40">
        <f t="shared" si="13"/>
        <v>0</v>
      </c>
    </row>
    <row r="81" spans="1:8" ht="12.75" hidden="1">
      <c r="A81" s="20"/>
      <c r="B81" s="208"/>
      <c r="C81" s="169"/>
      <c r="D81" s="67"/>
      <c r="E81" s="62"/>
      <c r="F81" s="62"/>
      <c r="G81" s="40"/>
      <c r="H81" s="40">
        <f t="shared" si="13"/>
        <v>0</v>
      </c>
    </row>
    <row r="82" spans="1:8" ht="12.75" hidden="1">
      <c r="A82" s="15"/>
      <c r="B82" s="5"/>
      <c r="C82" s="21"/>
      <c r="D82" s="67"/>
      <c r="E82" s="62"/>
      <c r="F82" s="62"/>
      <c r="G82" s="40"/>
      <c r="H82" s="40">
        <f t="shared" si="13"/>
        <v>0</v>
      </c>
    </row>
    <row r="83" spans="4:8" ht="12.75" hidden="1">
      <c r="D83" s="62"/>
      <c r="E83" s="62"/>
      <c r="F83" s="62"/>
      <c r="G83" s="40"/>
      <c r="H83" s="40">
        <f t="shared" si="13"/>
        <v>0</v>
      </c>
    </row>
    <row r="84" spans="1:9" ht="13.5" thickBot="1">
      <c r="A84" s="15" t="s">
        <v>19</v>
      </c>
      <c r="B84" s="5"/>
      <c r="C84" s="21">
        <v>0</v>
      </c>
      <c r="D84" s="40">
        <f>SUM(D75:D83)</f>
        <v>0</v>
      </c>
      <c r="E84" s="40">
        <f>SUM(E75:E83)</f>
        <v>0</v>
      </c>
      <c r="F84" s="40">
        <f>SUM(F75:F83)</f>
        <v>0</v>
      </c>
      <c r="G84" s="40">
        <f>SUM(G75:G83)</f>
        <v>0</v>
      </c>
      <c r="H84" s="40">
        <f>SUM(H75:H83)</f>
        <v>0</v>
      </c>
      <c r="I84" s="14"/>
    </row>
    <row r="85" spans="1:8" ht="13.5" thickBot="1">
      <c r="A85" s="19" t="s">
        <v>10</v>
      </c>
      <c r="B85" s="209"/>
      <c r="C85" s="169"/>
      <c r="D85" s="62"/>
      <c r="E85" s="62"/>
      <c r="F85" s="62"/>
      <c r="G85" s="40"/>
      <c r="H85" s="40"/>
    </row>
    <row r="86" spans="1:8" ht="12.75">
      <c r="A86" s="32" t="s">
        <v>36</v>
      </c>
      <c r="B86" s="205"/>
      <c r="C86" s="169"/>
      <c r="D86" s="67"/>
      <c r="E86" s="133"/>
      <c r="F86" s="62"/>
      <c r="G86" s="40"/>
      <c r="H86" s="40"/>
    </row>
    <row r="87" spans="1:8" ht="12.75" hidden="1">
      <c r="A87" s="20"/>
      <c r="B87" s="208"/>
      <c r="C87" s="169"/>
      <c r="D87" s="67"/>
      <c r="E87" s="133"/>
      <c r="F87" s="62"/>
      <c r="G87" s="40"/>
      <c r="H87" s="40">
        <f>SUM(D87:G87)</f>
        <v>0</v>
      </c>
    </row>
    <row r="88" spans="1:8" ht="12.75" hidden="1">
      <c r="A88" s="20"/>
      <c r="B88" s="208"/>
      <c r="C88" s="169"/>
      <c r="D88" s="67"/>
      <c r="E88" s="133"/>
      <c r="F88" s="62"/>
      <c r="G88" s="40"/>
      <c r="H88" s="40">
        <f aca="true" t="shared" si="14" ref="H88:H118">SUM(D88:G88)</f>
        <v>0</v>
      </c>
    </row>
    <row r="89" spans="1:8" ht="12.75" hidden="1">
      <c r="A89" s="20"/>
      <c r="B89" s="208"/>
      <c r="C89" s="169"/>
      <c r="D89" s="67"/>
      <c r="E89" s="133"/>
      <c r="F89" s="62"/>
      <c r="G89" s="40"/>
      <c r="H89" s="40">
        <f t="shared" si="14"/>
        <v>0</v>
      </c>
    </row>
    <row r="90" spans="1:8" ht="12.75" hidden="1">
      <c r="A90" s="20"/>
      <c r="B90" s="208"/>
      <c r="C90" s="169"/>
      <c r="D90" s="67"/>
      <c r="E90" s="133"/>
      <c r="F90" s="62"/>
      <c r="G90" s="40"/>
      <c r="H90" s="40">
        <f t="shared" si="14"/>
        <v>0</v>
      </c>
    </row>
    <row r="91" spans="1:8" ht="12.75" hidden="1">
      <c r="A91" s="20"/>
      <c r="B91" s="208"/>
      <c r="C91" s="169"/>
      <c r="D91" s="67"/>
      <c r="E91" s="133"/>
      <c r="F91" s="62"/>
      <c r="G91" s="40"/>
      <c r="H91" s="40">
        <f t="shared" si="14"/>
        <v>0</v>
      </c>
    </row>
    <row r="92" spans="1:8" ht="12.75" hidden="1">
      <c r="A92" s="20"/>
      <c r="B92" s="208"/>
      <c r="C92" s="169"/>
      <c r="D92" s="67"/>
      <c r="E92" s="133"/>
      <c r="F92" s="62"/>
      <c r="G92" s="40"/>
      <c r="H92" s="40">
        <f t="shared" si="14"/>
        <v>0</v>
      </c>
    </row>
    <row r="93" spans="1:8" ht="12.75" hidden="1">
      <c r="A93" s="20"/>
      <c r="B93" s="208"/>
      <c r="C93" s="169"/>
      <c r="D93" s="67"/>
      <c r="E93" s="133"/>
      <c r="F93" s="62"/>
      <c r="G93" s="40"/>
      <c r="H93" s="40">
        <f t="shared" si="14"/>
        <v>0</v>
      </c>
    </row>
    <row r="94" spans="1:8" ht="12.75" hidden="1">
      <c r="A94" s="20"/>
      <c r="B94" s="208"/>
      <c r="C94" s="169"/>
      <c r="D94" s="67"/>
      <c r="E94" s="133"/>
      <c r="F94" s="62"/>
      <c r="G94" s="40"/>
      <c r="H94" s="40">
        <f t="shared" si="14"/>
        <v>0</v>
      </c>
    </row>
    <row r="95" spans="1:8" ht="12.75" hidden="1">
      <c r="A95" s="20"/>
      <c r="B95" s="208"/>
      <c r="C95" s="169"/>
      <c r="D95" s="67"/>
      <c r="E95" s="133"/>
      <c r="F95" s="62"/>
      <c r="G95" s="40"/>
      <c r="H95" s="40">
        <f t="shared" si="14"/>
        <v>0</v>
      </c>
    </row>
    <row r="96" spans="1:8" ht="12.75" hidden="1">
      <c r="A96" s="20"/>
      <c r="B96" s="208"/>
      <c r="C96" s="169"/>
      <c r="D96" s="67"/>
      <c r="E96" s="133"/>
      <c r="F96" s="62"/>
      <c r="G96" s="40"/>
      <c r="H96" s="40">
        <f t="shared" si="14"/>
        <v>0</v>
      </c>
    </row>
    <row r="97" spans="1:8" ht="12.75" hidden="1">
      <c r="A97" s="20"/>
      <c r="B97" s="208"/>
      <c r="C97" s="169"/>
      <c r="D97" s="67"/>
      <c r="E97" s="133"/>
      <c r="F97" s="62"/>
      <c r="G97" s="40"/>
      <c r="H97" s="40">
        <f t="shared" si="14"/>
        <v>0</v>
      </c>
    </row>
    <row r="98" spans="1:8" ht="12.75" hidden="1">
      <c r="A98" s="20"/>
      <c r="B98" s="208"/>
      <c r="C98" s="169"/>
      <c r="D98" s="67"/>
      <c r="E98" s="133"/>
      <c r="F98" s="62"/>
      <c r="G98" s="40"/>
      <c r="H98" s="40">
        <f t="shared" si="14"/>
        <v>0</v>
      </c>
    </row>
    <row r="99" spans="1:8" ht="12.75" hidden="1">
      <c r="A99" s="20"/>
      <c r="B99" s="208"/>
      <c r="C99" s="169"/>
      <c r="D99" s="67"/>
      <c r="E99" s="133"/>
      <c r="F99" s="62"/>
      <c r="G99" s="40"/>
      <c r="H99" s="40">
        <f t="shared" si="14"/>
        <v>0</v>
      </c>
    </row>
    <row r="100" spans="1:8" ht="12.75" hidden="1">
      <c r="A100" s="20"/>
      <c r="B100" s="208"/>
      <c r="C100" s="169"/>
      <c r="D100" s="67"/>
      <c r="E100" s="133"/>
      <c r="F100" s="62"/>
      <c r="G100" s="40"/>
      <c r="H100" s="40">
        <f t="shared" si="14"/>
        <v>0</v>
      </c>
    </row>
    <row r="101" spans="1:8" ht="12.75" hidden="1">
      <c r="A101" s="20"/>
      <c r="B101" s="208"/>
      <c r="C101" s="169"/>
      <c r="D101" s="67"/>
      <c r="E101" s="133"/>
      <c r="F101" s="62"/>
      <c r="G101" s="40"/>
      <c r="H101" s="40">
        <f t="shared" si="14"/>
        <v>0</v>
      </c>
    </row>
    <row r="102" spans="1:8" ht="12.75" hidden="1">
      <c r="A102" s="20"/>
      <c r="B102" s="208"/>
      <c r="C102" s="169"/>
      <c r="D102" s="67"/>
      <c r="E102" s="133"/>
      <c r="F102" s="62"/>
      <c r="G102" s="40"/>
      <c r="H102" s="40">
        <f t="shared" si="14"/>
        <v>0</v>
      </c>
    </row>
    <row r="103" spans="1:8" ht="12.75" hidden="1">
      <c r="A103" s="20"/>
      <c r="B103" s="208"/>
      <c r="C103" s="169"/>
      <c r="D103" s="67"/>
      <c r="E103" s="133"/>
      <c r="F103" s="62"/>
      <c r="G103" s="40"/>
      <c r="H103" s="40">
        <f t="shared" si="14"/>
        <v>0</v>
      </c>
    </row>
    <row r="104" spans="1:8" ht="12.75" hidden="1">
      <c r="A104" s="20"/>
      <c r="B104" s="208"/>
      <c r="C104" s="169"/>
      <c r="D104" s="67"/>
      <c r="E104" s="133"/>
      <c r="F104" s="62"/>
      <c r="G104" s="40"/>
      <c r="H104" s="40">
        <f t="shared" si="14"/>
        <v>0</v>
      </c>
    </row>
    <row r="105" spans="1:8" ht="12.75" hidden="1">
      <c r="A105" s="20"/>
      <c r="B105" s="208"/>
      <c r="C105" s="169"/>
      <c r="D105" s="67"/>
      <c r="E105" s="133"/>
      <c r="F105" s="62"/>
      <c r="G105" s="40"/>
      <c r="H105" s="40">
        <f t="shared" si="14"/>
        <v>0</v>
      </c>
    </row>
    <row r="106" spans="1:8" ht="12.75" hidden="1">
      <c r="A106" s="20"/>
      <c r="B106" s="208"/>
      <c r="C106" s="169"/>
      <c r="D106" s="67"/>
      <c r="E106" s="133"/>
      <c r="F106" s="62"/>
      <c r="G106" s="40"/>
      <c r="H106" s="40">
        <f t="shared" si="14"/>
        <v>0</v>
      </c>
    </row>
    <row r="107" spans="1:8" ht="12.75" hidden="1">
      <c r="A107" s="20"/>
      <c r="B107" s="208"/>
      <c r="C107" s="169"/>
      <c r="D107" s="67"/>
      <c r="E107" s="133"/>
      <c r="F107" s="62"/>
      <c r="G107" s="40"/>
      <c r="H107" s="40">
        <f t="shared" si="14"/>
        <v>0</v>
      </c>
    </row>
    <row r="108" spans="1:8" ht="12.75" hidden="1">
      <c r="A108" s="20"/>
      <c r="B108" s="208"/>
      <c r="C108" s="169"/>
      <c r="D108" s="67"/>
      <c r="E108" s="133"/>
      <c r="F108" s="62"/>
      <c r="G108" s="40"/>
      <c r="H108" s="40">
        <f t="shared" si="14"/>
        <v>0</v>
      </c>
    </row>
    <row r="109" spans="1:8" ht="12.75" hidden="1">
      <c r="A109" s="20"/>
      <c r="B109" s="208"/>
      <c r="C109" s="169"/>
      <c r="D109" s="67"/>
      <c r="E109" s="133"/>
      <c r="F109" s="62"/>
      <c r="G109" s="40"/>
      <c r="H109" s="40">
        <f t="shared" si="14"/>
        <v>0</v>
      </c>
    </row>
    <row r="110" spans="1:8" ht="12.75" hidden="1">
      <c r="A110" s="20"/>
      <c r="B110" s="208"/>
      <c r="C110" s="169"/>
      <c r="D110" s="67"/>
      <c r="E110" s="133"/>
      <c r="F110" s="62"/>
      <c r="G110" s="40"/>
      <c r="H110" s="40">
        <f t="shared" si="14"/>
        <v>0</v>
      </c>
    </row>
    <row r="111" spans="1:8" ht="12.75" hidden="1">
      <c r="A111" s="20"/>
      <c r="B111" s="208"/>
      <c r="C111" s="169"/>
      <c r="D111" s="67"/>
      <c r="E111" s="133"/>
      <c r="F111" s="62"/>
      <c r="G111" s="40"/>
      <c r="H111" s="40">
        <f t="shared" si="14"/>
        <v>0</v>
      </c>
    </row>
    <row r="112" spans="1:8" ht="12.75" hidden="1">
      <c r="A112" s="20"/>
      <c r="B112" s="208"/>
      <c r="C112" s="169"/>
      <c r="D112" s="67"/>
      <c r="E112" s="133"/>
      <c r="F112" s="62"/>
      <c r="G112" s="40"/>
      <c r="H112" s="40">
        <f t="shared" si="14"/>
        <v>0</v>
      </c>
    </row>
    <row r="113" spans="1:8" ht="12.75" hidden="1">
      <c r="A113" s="20"/>
      <c r="B113" s="208"/>
      <c r="C113" s="169"/>
      <c r="D113" s="67"/>
      <c r="E113" s="133"/>
      <c r="F113" s="62"/>
      <c r="G113" s="40"/>
      <c r="H113" s="40">
        <f t="shared" si="14"/>
        <v>0</v>
      </c>
    </row>
    <row r="114" spans="1:8" ht="12.75" hidden="1">
      <c r="A114" s="20"/>
      <c r="B114" s="208"/>
      <c r="C114" s="169"/>
      <c r="D114" s="67"/>
      <c r="E114" s="133"/>
      <c r="F114" s="62"/>
      <c r="G114" s="40"/>
      <c r="H114" s="40">
        <f t="shared" si="14"/>
        <v>0</v>
      </c>
    </row>
    <row r="115" spans="1:8" ht="12.75" hidden="1">
      <c r="A115" s="20"/>
      <c r="B115" s="208"/>
      <c r="C115" s="169"/>
      <c r="D115" s="67"/>
      <c r="E115" s="133"/>
      <c r="F115" s="62"/>
      <c r="G115" s="40"/>
      <c r="H115" s="40">
        <f t="shared" si="14"/>
        <v>0</v>
      </c>
    </row>
    <row r="116" spans="1:8" ht="12.75" hidden="1">
      <c r="A116" s="20"/>
      <c r="B116" s="208"/>
      <c r="C116" s="169"/>
      <c r="D116" s="67"/>
      <c r="E116" s="133"/>
      <c r="F116" s="62"/>
      <c r="G116" s="40"/>
      <c r="H116" s="40">
        <f t="shared" si="14"/>
        <v>0</v>
      </c>
    </row>
    <row r="117" spans="1:8" ht="12.75" hidden="1">
      <c r="A117" s="15"/>
      <c r="B117" s="5"/>
      <c r="C117" s="21"/>
      <c r="D117" s="67"/>
      <c r="E117" s="133"/>
      <c r="F117" s="62"/>
      <c r="G117" s="40"/>
      <c r="H117" s="40">
        <f t="shared" si="14"/>
        <v>0</v>
      </c>
    </row>
    <row r="118" spans="1:8" ht="12.75" hidden="1">
      <c r="A118" s="15" t="s">
        <v>13</v>
      </c>
      <c r="B118" s="5"/>
      <c r="C118" s="21"/>
      <c r="D118" s="65"/>
      <c r="E118" s="133"/>
      <c r="F118" s="62"/>
      <c r="G118" s="40"/>
      <c r="H118" s="40">
        <f t="shared" si="14"/>
        <v>0</v>
      </c>
    </row>
    <row r="119" spans="1:9" ht="12.75">
      <c r="A119" s="15" t="s">
        <v>19</v>
      </c>
      <c r="B119" s="5"/>
      <c r="C119" s="21">
        <v>0</v>
      </c>
      <c r="D119" s="40">
        <f>SUM(D87:D118)</f>
        <v>0</v>
      </c>
      <c r="E119" s="40">
        <f>SUM(E87:E118)</f>
        <v>0</v>
      </c>
      <c r="F119" s="40">
        <f>SUM(F87:F118)</f>
        <v>0</v>
      </c>
      <c r="G119" s="40">
        <f>SUM(G87:G118)</f>
        <v>0</v>
      </c>
      <c r="H119" s="40">
        <f>SUM(H87:H118)</f>
        <v>0</v>
      </c>
      <c r="I119" s="14"/>
    </row>
    <row r="120" spans="1:8" ht="12.75">
      <c r="A120" s="18" t="s">
        <v>11</v>
      </c>
      <c r="B120" s="209"/>
      <c r="C120" s="164"/>
      <c r="D120" s="65"/>
      <c r="E120" s="133"/>
      <c r="F120" s="62"/>
      <c r="G120" s="40"/>
      <c r="H120" s="40"/>
    </row>
    <row r="121" spans="1:8" ht="12.75">
      <c r="A121" s="32" t="s">
        <v>36</v>
      </c>
      <c r="B121" s="205"/>
      <c r="C121" s="169"/>
      <c r="D121" s="67"/>
      <c r="E121" s="62"/>
      <c r="F121" s="62"/>
      <c r="G121" s="40"/>
      <c r="H121" s="40"/>
    </row>
    <row r="122" spans="1:8" ht="12.75" hidden="1">
      <c r="A122" s="15"/>
      <c r="B122" s="5"/>
      <c r="C122" s="21"/>
      <c r="D122" s="67"/>
      <c r="E122" s="62"/>
      <c r="F122" s="62"/>
      <c r="G122" s="40"/>
      <c r="H122" s="40">
        <f>SUM(D122:G122)</f>
        <v>0</v>
      </c>
    </row>
    <row r="123" spans="1:8" ht="12.75" hidden="1">
      <c r="A123" s="15"/>
      <c r="B123" s="5"/>
      <c r="C123" s="21"/>
      <c r="D123" s="67"/>
      <c r="E123" s="62"/>
      <c r="F123" s="62"/>
      <c r="G123" s="40"/>
      <c r="H123" s="40">
        <f>SUM(D123:G123)</f>
        <v>0</v>
      </c>
    </row>
    <row r="124" spans="1:8" ht="12.75" hidden="1">
      <c r="A124" s="15"/>
      <c r="B124" s="5"/>
      <c r="C124" s="21"/>
      <c r="D124" s="67"/>
      <c r="E124" s="62"/>
      <c r="F124" s="62"/>
      <c r="G124" s="40"/>
      <c r="H124" s="40">
        <f>SUM(D124:G124)</f>
        <v>0</v>
      </c>
    </row>
    <row r="125" spans="1:8" ht="12.75" hidden="1">
      <c r="A125" s="15"/>
      <c r="B125" s="5"/>
      <c r="C125" s="21"/>
      <c r="D125" s="67"/>
      <c r="E125" s="62"/>
      <c r="F125" s="62"/>
      <c r="G125" s="40"/>
      <c r="H125" s="40">
        <f>SUM(D125:G125)</f>
        <v>0</v>
      </c>
    </row>
    <row r="126" spans="1:8" ht="12.75" hidden="1">
      <c r="A126" s="15"/>
      <c r="B126" s="5"/>
      <c r="C126" s="21"/>
      <c r="D126" s="67"/>
      <c r="E126" s="62"/>
      <c r="F126" s="62"/>
      <c r="G126" s="40"/>
      <c r="H126" s="40">
        <f>SUM(D126:G126)</f>
        <v>0</v>
      </c>
    </row>
    <row r="127" spans="1:9" ht="12.75">
      <c r="A127" s="15" t="s">
        <v>19</v>
      </c>
      <c r="B127" s="5"/>
      <c r="C127" s="21">
        <v>0</v>
      </c>
      <c r="D127" s="40">
        <f>SUM(D122:D126)</f>
        <v>0</v>
      </c>
      <c r="E127" s="40">
        <f>SUM(E122:E126)</f>
        <v>0</v>
      </c>
      <c r="F127" s="40">
        <f>SUM(F122:F126)</f>
        <v>0</v>
      </c>
      <c r="G127" s="40">
        <f>SUM(G122:G126)</f>
        <v>0</v>
      </c>
      <c r="H127" s="40">
        <f>SUM(H122:H126)</f>
        <v>0</v>
      </c>
      <c r="I127" s="14"/>
    </row>
    <row r="128" spans="1:8" ht="12.75">
      <c r="A128" s="25" t="s">
        <v>12</v>
      </c>
      <c r="B128" s="209"/>
      <c r="C128" s="169"/>
      <c r="D128" s="59"/>
      <c r="E128" s="59"/>
      <c r="F128" s="62"/>
      <c r="G128" s="40"/>
      <c r="H128" s="40"/>
    </row>
    <row r="129" spans="1:8" ht="12.75">
      <c r="A129" s="32" t="s">
        <v>36</v>
      </c>
      <c r="B129" s="205"/>
      <c r="C129" s="169"/>
      <c r="D129" s="59"/>
      <c r="E129" s="133"/>
      <c r="F129" s="59"/>
      <c r="G129" s="40"/>
      <c r="H129" s="40"/>
    </row>
    <row r="130" spans="2:8" s="12" customFormat="1" ht="12.75" hidden="1">
      <c r="B130" s="28"/>
      <c r="C130" s="26"/>
      <c r="D130" s="171"/>
      <c r="E130" s="60"/>
      <c r="F130" s="171"/>
      <c r="G130" s="45"/>
      <c r="H130" s="45">
        <f>SUM(D130:G130)</f>
        <v>0</v>
      </c>
    </row>
    <row r="131" spans="2:8" s="12" customFormat="1" ht="12.75" hidden="1">
      <c r="B131" s="28"/>
      <c r="C131" s="26"/>
      <c r="D131" s="171"/>
      <c r="E131" s="60"/>
      <c r="F131" s="171"/>
      <c r="G131" s="45"/>
      <c r="H131" s="45">
        <f aca="true" t="shared" si="15" ref="H131:H142">SUM(D131:G131)</f>
        <v>0</v>
      </c>
    </row>
    <row r="132" spans="2:8" s="12" customFormat="1" ht="12.75" hidden="1">
      <c r="B132" s="28"/>
      <c r="C132" s="26"/>
      <c r="D132" s="171"/>
      <c r="E132" s="60"/>
      <c r="F132" s="171"/>
      <c r="G132" s="45"/>
      <c r="H132" s="45">
        <f t="shared" si="15"/>
        <v>0</v>
      </c>
    </row>
    <row r="133" spans="2:8" s="12" customFormat="1" ht="12.75" hidden="1">
      <c r="B133" s="28"/>
      <c r="C133" s="26"/>
      <c r="D133" s="171"/>
      <c r="E133" s="60"/>
      <c r="F133" s="171"/>
      <c r="G133" s="45"/>
      <c r="H133" s="45">
        <f t="shared" si="15"/>
        <v>0</v>
      </c>
    </row>
    <row r="134" spans="2:8" s="12" customFormat="1" ht="12.75" hidden="1">
      <c r="B134" s="28"/>
      <c r="C134" s="26"/>
      <c r="D134" s="171"/>
      <c r="E134" s="60"/>
      <c r="F134" s="171"/>
      <c r="G134" s="45"/>
      <c r="H134" s="45">
        <f t="shared" si="15"/>
        <v>0</v>
      </c>
    </row>
    <row r="135" spans="2:8" s="12" customFormat="1" ht="12.75" hidden="1">
      <c r="B135" s="28"/>
      <c r="C135" s="26"/>
      <c r="D135" s="171"/>
      <c r="E135" s="60"/>
      <c r="F135" s="171"/>
      <c r="G135" s="45"/>
      <c r="H135" s="45">
        <f t="shared" si="15"/>
        <v>0</v>
      </c>
    </row>
    <row r="136" spans="2:8" s="12" customFormat="1" ht="12.75" hidden="1">
      <c r="B136" s="28"/>
      <c r="C136" s="26"/>
      <c r="D136" s="171"/>
      <c r="E136" s="60"/>
      <c r="F136" s="171"/>
      <c r="G136" s="45"/>
      <c r="H136" s="45">
        <f t="shared" si="15"/>
        <v>0</v>
      </c>
    </row>
    <row r="137" spans="2:8" s="12" customFormat="1" ht="12.75" hidden="1">
      <c r="B137" s="28"/>
      <c r="C137" s="26"/>
      <c r="D137" s="171"/>
      <c r="E137" s="60"/>
      <c r="F137" s="171"/>
      <c r="G137" s="45"/>
      <c r="H137" s="45">
        <f t="shared" si="15"/>
        <v>0</v>
      </c>
    </row>
    <row r="138" spans="2:8" s="12" customFormat="1" ht="12.75" hidden="1">
      <c r="B138" s="28"/>
      <c r="C138" s="26"/>
      <c r="D138" s="171"/>
      <c r="E138" s="60"/>
      <c r="F138" s="171"/>
      <c r="G138" s="45"/>
      <c r="H138" s="45">
        <f t="shared" si="15"/>
        <v>0</v>
      </c>
    </row>
    <row r="139" spans="2:8" s="12" customFormat="1" ht="12.75" hidden="1">
      <c r="B139" s="28"/>
      <c r="C139" s="26"/>
      <c r="D139" s="171"/>
      <c r="E139" s="60"/>
      <c r="F139" s="171"/>
      <c r="G139" s="45"/>
      <c r="H139" s="45">
        <f t="shared" si="15"/>
        <v>0</v>
      </c>
    </row>
    <row r="140" spans="1:8" s="12" customFormat="1" ht="12.75" hidden="1">
      <c r="A140" s="16"/>
      <c r="B140" s="206"/>
      <c r="C140" s="167"/>
      <c r="D140" s="43"/>
      <c r="E140" s="60"/>
      <c r="F140" s="172"/>
      <c r="G140" s="45"/>
      <c r="H140" s="45">
        <f t="shared" si="15"/>
        <v>0</v>
      </c>
    </row>
    <row r="141" spans="1:8" s="12" customFormat="1" ht="12.75" hidden="1">
      <c r="A141" s="16"/>
      <c r="B141" s="206"/>
      <c r="C141" s="167"/>
      <c r="D141" s="43"/>
      <c r="E141" s="60"/>
      <c r="F141" s="172"/>
      <c r="G141" s="45"/>
      <c r="H141" s="45">
        <f t="shared" si="15"/>
        <v>0</v>
      </c>
    </row>
    <row r="142" spans="1:8" s="12" customFormat="1" ht="12.75" hidden="1">
      <c r="A142" s="16"/>
      <c r="B142" s="206"/>
      <c r="C142" s="167"/>
      <c r="D142" s="43"/>
      <c r="E142" s="60"/>
      <c r="F142" s="172"/>
      <c r="G142" s="45"/>
      <c r="H142" s="45">
        <f t="shared" si="15"/>
        <v>0</v>
      </c>
    </row>
    <row r="143" spans="1:9" s="1" customFormat="1" ht="12.75">
      <c r="A143" s="15" t="s">
        <v>19</v>
      </c>
      <c r="B143" s="5"/>
      <c r="C143" s="21">
        <v>0</v>
      </c>
      <c r="D143" s="40">
        <f>SUM(D130:D142)</f>
        <v>0</v>
      </c>
      <c r="E143" s="40">
        <f>SUM(E130:E142)</f>
        <v>0</v>
      </c>
      <c r="F143" s="40">
        <f>SUM(F130:F142)</f>
        <v>0</v>
      </c>
      <c r="G143" s="40">
        <f>SUM(G130:G142)</f>
        <v>0</v>
      </c>
      <c r="H143" s="40">
        <f>SUM(H130:H142)</f>
        <v>0</v>
      </c>
      <c r="I143" s="22"/>
    </row>
    <row r="144" spans="1:9" s="1" customFormat="1" ht="13.5" thickBot="1">
      <c r="A144" s="15"/>
      <c r="B144" s="5"/>
      <c r="C144" s="21"/>
      <c r="D144" s="40"/>
      <c r="E144" s="40"/>
      <c r="F144" s="40"/>
      <c r="G144" s="40"/>
      <c r="H144" s="40"/>
      <c r="I144" s="22"/>
    </row>
    <row r="145" spans="1:9" ht="16.5" thickBot="1">
      <c r="A145" s="6" t="s">
        <v>21</v>
      </c>
      <c r="B145" s="202"/>
      <c r="C145" s="173">
        <v>0</v>
      </c>
      <c r="D145" s="43">
        <f>D143+D127+D119+D84+D72+D58+D53</f>
        <v>0</v>
      </c>
      <c r="E145" s="43">
        <f>E143+E127+E119+E84+E72+E58+E53</f>
        <v>0</v>
      </c>
      <c r="F145" s="43">
        <f>F143+F127+F119+F84+F72+F58+F53</f>
        <v>0</v>
      </c>
      <c r="G145" s="43">
        <f>G143+G127+G119+G84+G72+G58+G53</f>
        <v>0</v>
      </c>
      <c r="H145" s="43">
        <f>H143+H127+H119+H84+H72+H58+H53</f>
        <v>0</v>
      </c>
      <c r="I145" s="14"/>
    </row>
    <row r="146" spans="1:9" s="1" customFormat="1" ht="12.75">
      <c r="A146" s="15"/>
      <c r="B146" s="5"/>
      <c r="C146" s="21"/>
      <c r="D146" s="40"/>
      <c r="E146" s="40"/>
      <c r="F146" s="40"/>
      <c r="G146" s="40"/>
      <c r="H146" s="40"/>
      <c r="I146" s="22"/>
    </row>
    <row r="147" spans="1:8" ht="18">
      <c r="A147" s="27" t="s">
        <v>142</v>
      </c>
      <c r="B147" s="207">
        <f>B41</f>
        <v>62</v>
      </c>
      <c r="C147" s="174">
        <f>C41+C145</f>
        <v>5990130.8552</v>
      </c>
      <c r="D147" s="70">
        <f>D145+D41</f>
        <v>1497532.7138</v>
      </c>
      <c r="E147" s="70">
        <f>E145+E41</f>
        <v>1497532.7138</v>
      </c>
      <c r="F147" s="70">
        <f>F145+F41</f>
        <v>1497532.7138</v>
      </c>
      <c r="G147" s="70">
        <f>G145+G41</f>
        <v>1497532.7138</v>
      </c>
      <c r="H147" s="44">
        <f>H145+H41</f>
        <v>5990130.8552</v>
      </c>
    </row>
    <row r="151" spans="1:5" ht="12.75">
      <c r="A151" s="15"/>
      <c r="B151" s="5"/>
      <c r="C151" s="21"/>
      <c r="D151" s="57"/>
      <c r="E151" s="57"/>
    </row>
  </sheetData>
  <sheetProtection/>
  <printOptions gridLines="1" horizontalCentered="1"/>
  <pageMargins left="0.27" right="0.25" top="0.6" bottom="0.56" header="0.27" footer="0.21"/>
  <pageSetup fitToHeight="1" fitToWidth="1" horizontalDpi="600" verticalDpi="600" orientation="portrait" scale="56" r:id="rId1"/>
  <headerFooter>
    <oddFooter>&amp;L&amp;F&amp;RPage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818D8"/>
    <pageSetUpPr fitToPage="1"/>
  </sheetPr>
  <dimension ref="A1:H16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2.8515625" style="29" bestFit="1" customWidth="1"/>
    <col min="2" max="2" width="22.421875" style="30" bestFit="1" customWidth="1"/>
    <col min="3" max="5" width="18.00390625" style="176" bestFit="1" customWidth="1"/>
    <col min="6" max="7" width="18.00390625" style="177" bestFit="1" customWidth="1"/>
    <col min="8" max="8" width="11.28125" style="29" bestFit="1" customWidth="1"/>
    <col min="9" max="9" width="10.7109375" style="29" bestFit="1" customWidth="1"/>
    <col min="10" max="16384" width="9.140625" style="29" customWidth="1"/>
  </cols>
  <sheetData>
    <row r="1" spans="1:2" ht="12.75">
      <c r="A1" s="1" t="s">
        <v>23</v>
      </c>
      <c r="B1" s="22"/>
    </row>
    <row r="2" spans="1:2" ht="12.75">
      <c r="A2" s="1"/>
      <c r="B2" s="22"/>
    </row>
    <row r="3" spans="1:7" s="4" customFormat="1" ht="20.25" customHeight="1" thickBot="1">
      <c r="A3" s="3" t="s">
        <v>84</v>
      </c>
      <c r="B3" s="148"/>
      <c r="C3" s="149"/>
      <c r="D3" s="149"/>
      <c r="E3" s="150"/>
      <c r="F3" s="151"/>
      <c r="G3" s="151"/>
    </row>
    <row r="4" spans="2:7" s="5" customFormat="1" ht="13.5" thickBot="1">
      <c r="B4" s="152" t="s">
        <v>129</v>
      </c>
      <c r="C4" s="153" t="s">
        <v>14</v>
      </c>
      <c r="D4" s="154" t="s">
        <v>15</v>
      </c>
      <c r="E4" s="155" t="s">
        <v>16</v>
      </c>
      <c r="F4" s="156" t="s">
        <v>17</v>
      </c>
      <c r="G4" s="156" t="s">
        <v>18</v>
      </c>
    </row>
    <row r="5" spans="2:7" s="5" customFormat="1" ht="13.5" thickBot="1">
      <c r="B5" s="157"/>
      <c r="C5" s="158"/>
      <c r="D5" s="158"/>
      <c r="E5" s="159"/>
      <c r="F5" s="159"/>
      <c r="G5" s="159"/>
    </row>
    <row r="6" spans="1:7" s="5" customFormat="1" ht="16.5" thickBot="1">
      <c r="A6" s="6" t="s">
        <v>5</v>
      </c>
      <c r="B6" s="160"/>
      <c r="C6" s="43"/>
      <c r="D6" s="43"/>
      <c r="E6" s="161"/>
      <c r="F6" s="162"/>
      <c r="G6" s="162"/>
    </row>
    <row r="7" spans="1:7" s="5" customFormat="1" ht="16.5" thickBot="1">
      <c r="A7" s="8"/>
      <c r="B7" s="163"/>
      <c r="C7" s="162"/>
      <c r="D7" s="162"/>
      <c r="E7" s="162"/>
      <c r="F7" s="162"/>
      <c r="G7" s="162"/>
    </row>
    <row r="8" spans="1:7" s="182" customFormat="1" ht="13.5" thickBot="1">
      <c r="A8" s="178" t="s">
        <v>0</v>
      </c>
      <c r="B8" s="179"/>
      <c r="C8" s="180"/>
      <c r="D8" s="180"/>
      <c r="E8" s="176"/>
      <c r="F8" s="181"/>
      <c r="G8" s="181"/>
    </row>
    <row r="9" spans="1:7" s="187" customFormat="1" ht="8.25" customHeight="1">
      <c r="A9" s="183"/>
      <c r="B9" s="179"/>
      <c r="C9" s="184"/>
      <c r="D9" s="184"/>
      <c r="E9" s="185"/>
      <c r="F9" s="186"/>
      <c r="G9" s="186"/>
    </row>
    <row r="10" spans="1:7" ht="12.75">
      <c r="A10" s="29" t="s">
        <v>86</v>
      </c>
      <c r="B10" s="30">
        <v>245596.40000000002</v>
      </c>
      <c r="C10" s="180">
        <v>61399.100000000006</v>
      </c>
      <c r="D10" s="180">
        <v>61399.100000000006</v>
      </c>
      <c r="E10" s="180">
        <v>61399.100000000006</v>
      </c>
      <c r="F10" s="180">
        <v>61399.100000000006</v>
      </c>
      <c r="G10" s="177">
        <f>SUM(C10:F10)</f>
        <v>245596.40000000002</v>
      </c>
    </row>
    <row r="11" spans="1:7" ht="12.75">
      <c r="A11" s="29" t="s">
        <v>111</v>
      </c>
      <c r="B11" s="188">
        <v>130874</v>
      </c>
      <c r="C11" s="180">
        <v>32718.5</v>
      </c>
      <c r="D11" s="180">
        <v>32718.5</v>
      </c>
      <c r="E11" s="180">
        <v>32718.5</v>
      </c>
      <c r="F11" s="180">
        <v>32718.5</v>
      </c>
      <c r="G11" s="177">
        <f>SUM(C11:F11)</f>
        <v>130874</v>
      </c>
    </row>
    <row r="12" spans="1:7" ht="12.75">
      <c r="A12" s="29" t="s">
        <v>130</v>
      </c>
      <c r="B12" s="188">
        <v>178546.6</v>
      </c>
      <c r="C12" s="180">
        <v>44636.65</v>
      </c>
      <c r="D12" s="189">
        <v>44636.65</v>
      </c>
      <c r="E12" s="189">
        <v>44636.65</v>
      </c>
      <c r="F12" s="189">
        <v>44636.65</v>
      </c>
      <c r="G12" s="177">
        <f>SUM(C12:F12)</f>
        <v>178546.6</v>
      </c>
    </row>
    <row r="13" spans="1:7" ht="12.75">
      <c r="A13" s="29" t="s">
        <v>112</v>
      </c>
      <c r="B13" s="188">
        <v>103715.96</v>
      </c>
      <c r="C13" s="180">
        <v>25928.99</v>
      </c>
      <c r="D13" s="189">
        <v>25928.99</v>
      </c>
      <c r="E13" s="189">
        <v>25928.99</v>
      </c>
      <c r="F13" s="189">
        <v>25928.99</v>
      </c>
      <c r="G13" s="177">
        <f>SUM(C13:F13)</f>
        <v>103715.96</v>
      </c>
    </row>
    <row r="14" spans="2:6" ht="12.75">
      <c r="B14" s="188"/>
      <c r="C14" s="180"/>
      <c r="D14" s="189"/>
      <c r="E14" s="189"/>
      <c r="F14" s="189"/>
    </row>
    <row r="15" spans="2:6" ht="12.75" hidden="1">
      <c r="B15" s="188"/>
      <c r="C15" s="180">
        <f aca="true" t="shared" si="0" ref="C15:C22">B15/4</f>
        <v>0</v>
      </c>
      <c r="D15" s="189">
        <v>0</v>
      </c>
      <c r="E15" s="189">
        <v>0</v>
      </c>
      <c r="F15" s="189">
        <v>0</v>
      </c>
    </row>
    <row r="16" spans="2:6" ht="12.75" hidden="1">
      <c r="B16" s="188"/>
      <c r="C16" s="180">
        <f t="shared" si="0"/>
        <v>0</v>
      </c>
      <c r="D16" s="189">
        <v>0</v>
      </c>
      <c r="E16" s="189">
        <v>0</v>
      </c>
      <c r="F16" s="189">
        <v>0</v>
      </c>
    </row>
    <row r="17" spans="2:6" ht="12.75" hidden="1">
      <c r="B17" s="188"/>
      <c r="C17" s="180">
        <f t="shared" si="0"/>
        <v>0</v>
      </c>
      <c r="D17" s="189">
        <v>0</v>
      </c>
      <c r="E17" s="189">
        <v>0</v>
      </c>
      <c r="F17" s="189">
        <v>0</v>
      </c>
    </row>
    <row r="18" spans="2:6" ht="12.75" hidden="1">
      <c r="B18" s="188"/>
      <c r="C18" s="180">
        <f t="shared" si="0"/>
        <v>0</v>
      </c>
      <c r="D18" s="189">
        <v>0</v>
      </c>
      <c r="E18" s="189">
        <v>0</v>
      </c>
      <c r="F18" s="189">
        <v>0</v>
      </c>
    </row>
    <row r="19" spans="3:6" ht="12.75" hidden="1">
      <c r="C19" s="180">
        <f t="shared" si="0"/>
        <v>0</v>
      </c>
      <c r="D19" s="180">
        <v>0</v>
      </c>
      <c r="E19" s="180">
        <v>0</v>
      </c>
      <c r="F19" s="180">
        <v>0</v>
      </c>
    </row>
    <row r="20" spans="3:6" ht="12.75" hidden="1">
      <c r="C20" s="180">
        <f t="shared" si="0"/>
        <v>0</v>
      </c>
      <c r="D20" s="180">
        <v>0</v>
      </c>
      <c r="E20" s="180">
        <v>0</v>
      </c>
      <c r="F20" s="180">
        <v>0</v>
      </c>
    </row>
    <row r="21" spans="3:6" ht="12.75" hidden="1">
      <c r="C21" s="180">
        <f t="shared" si="0"/>
        <v>0</v>
      </c>
      <c r="D21" s="180">
        <v>0</v>
      </c>
      <c r="E21" s="180">
        <v>0</v>
      </c>
      <c r="F21" s="180">
        <v>0</v>
      </c>
    </row>
    <row r="22" spans="2:6" ht="13.5" customHeight="1" hidden="1">
      <c r="B22" s="188"/>
      <c r="C22" s="180">
        <f t="shared" si="0"/>
        <v>0</v>
      </c>
      <c r="D22" s="180">
        <v>0</v>
      </c>
      <c r="E22" s="180">
        <v>0</v>
      </c>
      <c r="F22" s="180">
        <v>0</v>
      </c>
    </row>
    <row r="23" spans="3:5" ht="12.75" customHeight="1" hidden="1">
      <c r="C23" s="180"/>
      <c r="D23" s="60"/>
      <c r="E23" s="180"/>
    </row>
    <row r="24" spans="1:7" s="1" customFormat="1" ht="12.75">
      <c r="A24" s="15" t="s">
        <v>19</v>
      </c>
      <c r="B24" s="167">
        <f>SUM(B10:B22)</f>
        <v>658732.96</v>
      </c>
      <c r="C24" s="59">
        <f>SUM(C10:C23)</f>
        <v>164683.24</v>
      </c>
      <c r="D24" s="59">
        <f>SUM(D10:D23)</f>
        <v>164683.24</v>
      </c>
      <c r="E24" s="59">
        <f>SUM(E10:E23)</f>
        <v>164683.24</v>
      </c>
      <c r="F24" s="59">
        <f>SUM(F10:F23)</f>
        <v>164683.24</v>
      </c>
      <c r="G24" s="40">
        <f>SUM(C24:F24)</f>
        <v>658732.96</v>
      </c>
    </row>
    <row r="25" spans="1:5" ht="12.75">
      <c r="A25" s="190" t="s">
        <v>1</v>
      </c>
      <c r="B25" s="179"/>
      <c r="C25" s="180"/>
      <c r="D25" s="189"/>
      <c r="E25" s="180"/>
    </row>
    <row r="26" spans="2:5" ht="12.75">
      <c r="B26" s="188"/>
      <c r="C26" s="180"/>
      <c r="D26" s="189"/>
      <c r="E26" s="180"/>
    </row>
    <row r="27" spans="2:7" ht="12.75" hidden="1">
      <c r="B27" s="168"/>
      <c r="C27" s="180">
        <f>B27/4</f>
        <v>0</v>
      </c>
      <c r="D27" s="180">
        <v>0</v>
      </c>
      <c r="E27" s="180">
        <v>0</v>
      </c>
      <c r="F27" s="180">
        <v>0</v>
      </c>
      <c r="G27" s="177">
        <f>SUM(C27:F27)</f>
        <v>0</v>
      </c>
    </row>
    <row r="28" spans="2:5" ht="12.75" hidden="1">
      <c r="B28" s="188"/>
      <c r="C28" s="180"/>
      <c r="D28" s="189"/>
      <c r="E28" s="180"/>
    </row>
    <row r="29" spans="1:7" s="1" customFormat="1" ht="12.75">
      <c r="A29" s="15" t="s">
        <v>19</v>
      </c>
      <c r="B29" s="167">
        <f>SUM(B27:B28)</f>
        <v>0</v>
      </c>
      <c r="C29" s="40">
        <f>SUM(C26:C28)</f>
        <v>0</v>
      </c>
      <c r="D29" s="40">
        <v>0</v>
      </c>
      <c r="E29" s="40">
        <v>0</v>
      </c>
      <c r="F29" s="40">
        <v>0</v>
      </c>
      <c r="G29" s="40">
        <v>0</v>
      </c>
    </row>
    <row r="30" spans="1:5" ht="12.75">
      <c r="A30" s="190" t="s">
        <v>2</v>
      </c>
      <c r="B30" s="179"/>
      <c r="C30" s="180"/>
      <c r="D30" s="189"/>
      <c r="E30" s="180"/>
    </row>
    <row r="31" spans="2:5" ht="12.75">
      <c r="B31" s="188"/>
      <c r="C31" s="180"/>
      <c r="D31" s="189"/>
      <c r="E31" s="180"/>
    </row>
    <row r="32" spans="1:4" ht="12.75" hidden="1">
      <c r="A32" s="15"/>
      <c r="B32" s="167"/>
      <c r="C32" s="43"/>
      <c r="D32" s="189"/>
    </row>
    <row r="33" spans="1:7" ht="13.5" thickBot="1">
      <c r="A33" s="15" t="s">
        <v>19</v>
      </c>
      <c r="B33" s="167">
        <v>0</v>
      </c>
      <c r="C33" s="40">
        <f>SUM(C32:C32)</f>
        <v>0</v>
      </c>
      <c r="D33" s="40">
        <v>0</v>
      </c>
      <c r="E33" s="40">
        <v>0</v>
      </c>
      <c r="F33" s="40">
        <v>0</v>
      </c>
      <c r="G33" s="40">
        <f>SUM(G32:G32)</f>
        <v>0</v>
      </c>
    </row>
    <row r="34" spans="1:7" s="1" customFormat="1" ht="13.5" thickBot="1">
      <c r="A34" s="31" t="s">
        <v>128</v>
      </c>
      <c r="B34" s="191"/>
      <c r="C34" s="176"/>
      <c r="D34" s="180"/>
      <c r="E34" s="62"/>
      <c r="F34" s="40"/>
      <c r="G34" s="40"/>
    </row>
    <row r="35" spans="1:7" s="1" customFormat="1" ht="6.75" customHeight="1">
      <c r="A35" s="29"/>
      <c r="B35" s="188"/>
      <c r="C35" s="40"/>
      <c r="D35" s="59"/>
      <c r="E35" s="62"/>
      <c r="F35" s="40"/>
      <c r="G35" s="177"/>
    </row>
    <row r="36" spans="1:7" ht="12.75">
      <c r="A36" s="29" t="s">
        <v>86</v>
      </c>
      <c r="B36" s="188">
        <v>49880.619999999995</v>
      </c>
      <c r="C36" s="180">
        <v>12470.154999999999</v>
      </c>
      <c r="D36" s="180">
        <v>12470.154999999999</v>
      </c>
      <c r="E36" s="180">
        <v>12470.154999999999</v>
      </c>
      <c r="F36" s="180">
        <v>12470.154999999999</v>
      </c>
      <c r="G36" s="177">
        <f>SUM(C36:F36)</f>
        <v>49880.619999999995</v>
      </c>
    </row>
    <row r="37" spans="1:7" ht="12.75">
      <c r="A37" s="29" t="s">
        <v>111</v>
      </c>
      <c r="B37" s="188">
        <v>26580.51</v>
      </c>
      <c r="C37" s="180">
        <v>6645.1275</v>
      </c>
      <c r="D37" s="180">
        <v>6645.1275</v>
      </c>
      <c r="E37" s="180">
        <v>6645.1275</v>
      </c>
      <c r="F37" s="180">
        <v>6645.1275</v>
      </c>
      <c r="G37" s="177">
        <f>SUM(C37:F37)</f>
        <v>26580.51</v>
      </c>
    </row>
    <row r="38" spans="1:7" ht="12.75">
      <c r="A38" s="29" t="s">
        <v>130</v>
      </c>
      <c r="B38" s="188">
        <v>36262.81</v>
      </c>
      <c r="C38" s="180">
        <v>9065.7025</v>
      </c>
      <c r="D38" s="189">
        <v>9065.7025</v>
      </c>
      <c r="E38" s="189">
        <v>9065.7025</v>
      </c>
      <c r="F38" s="189">
        <v>9065.7025</v>
      </c>
      <c r="G38" s="177">
        <f>SUM(C38:F38)</f>
        <v>36262.81</v>
      </c>
    </row>
    <row r="39" spans="1:7" ht="12.75">
      <c r="A39" s="29" t="s">
        <v>112</v>
      </c>
      <c r="B39" s="188">
        <v>21064.71</v>
      </c>
      <c r="C39" s="180">
        <v>5266.1775</v>
      </c>
      <c r="D39" s="189">
        <v>5266.1775</v>
      </c>
      <c r="E39" s="189">
        <v>5266.1775</v>
      </c>
      <c r="F39" s="189">
        <v>5266.1775</v>
      </c>
      <c r="G39" s="177">
        <f>SUM(C39:F39)</f>
        <v>21064.71</v>
      </c>
    </row>
    <row r="40" spans="2:6" ht="12.75">
      <c r="B40" s="188"/>
      <c r="C40" s="180"/>
      <c r="D40" s="189"/>
      <c r="E40" s="189"/>
      <c r="F40" s="189"/>
    </row>
    <row r="41" spans="2:6" ht="12.75" hidden="1">
      <c r="B41" s="188"/>
      <c r="C41" s="180"/>
      <c r="D41" s="180"/>
      <c r="E41" s="180"/>
      <c r="F41" s="180"/>
    </row>
    <row r="42" spans="2:6" ht="12.75" hidden="1">
      <c r="B42" s="188"/>
      <c r="C42" s="180"/>
      <c r="D42" s="180"/>
      <c r="E42" s="180"/>
      <c r="F42" s="180"/>
    </row>
    <row r="43" spans="2:6" ht="12.75" hidden="1">
      <c r="B43" s="188"/>
      <c r="C43" s="180"/>
      <c r="D43" s="180"/>
      <c r="E43" s="180"/>
      <c r="F43" s="180"/>
    </row>
    <row r="44" spans="2:6" ht="12.75" hidden="1">
      <c r="B44" s="188"/>
      <c r="C44" s="180"/>
      <c r="D44" s="180"/>
      <c r="E44" s="180"/>
      <c r="F44" s="180"/>
    </row>
    <row r="45" spans="2:6" ht="12.75" hidden="1">
      <c r="B45" s="188"/>
      <c r="C45" s="180"/>
      <c r="D45" s="180"/>
      <c r="E45" s="180"/>
      <c r="F45" s="180"/>
    </row>
    <row r="46" spans="2:6" ht="12.75" hidden="1">
      <c r="B46" s="188"/>
      <c r="C46" s="180"/>
      <c r="D46" s="180"/>
      <c r="E46" s="180"/>
      <c r="F46" s="180"/>
    </row>
    <row r="47" spans="2:6" ht="12.75" hidden="1">
      <c r="B47" s="188"/>
      <c r="C47" s="180"/>
      <c r="D47" s="180"/>
      <c r="E47" s="180"/>
      <c r="F47" s="180"/>
    </row>
    <row r="48" spans="2:6" ht="12.75" hidden="1">
      <c r="B48" s="188"/>
      <c r="C48" s="180"/>
      <c r="D48" s="189"/>
      <c r="E48" s="189"/>
      <c r="F48" s="189"/>
    </row>
    <row r="49" spans="2:6" ht="13.5" customHeight="1" hidden="1">
      <c r="B49" s="188"/>
      <c r="C49" s="180"/>
      <c r="D49" s="180"/>
      <c r="E49" s="180"/>
      <c r="F49" s="180"/>
    </row>
    <row r="50" spans="2:6" ht="12.75" hidden="1">
      <c r="B50" s="188"/>
      <c r="C50" s="180"/>
      <c r="D50" s="180"/>
      <c r="E50" s="180"/>
      <c r="F50" s="180"/>
    </row>
    <row r="51" spans="2:5" ht="12.75" hidden="1">
      <c r="B51" s="168"/>
      <c r="C51" s="59"/>
      <c r="D51" s="189"/>
      <c r="E51" s="180"/>
    </row>
    <row r="52" spans="1:8" s="1" customFormat="1" ht="12.75">
      <c r="A52" s="15" t="s">
        <v>19</v>
      </c>
      <c r="B52" s="167">
        <f>SUM(B36:B50)</f>
        <v>133788.65</v>
      </c>
      <c r="C52" s="40">
        <f>SUM(C36:C51)</f>
        <v>33447.1625</v>
      </c>
      <c r="D52" s="40">
        <f>SUM(D36:D51)</f>
        <v>33447.1625</v>
      </c>
      <c r="E52" s="40">
        <f>SUM(E36:E51)</f>
        <v>33447.1625</v>
      </c>
      <c r="F52" s="40">
        <f>SUM(F36:F51)</f>
        <v>33447.1625</v>
      </c>
      <c r="G52" s="40">
        <f>SUM(C52:F52)</f>
        <v>133788.65</v>
      </c>
      <c r="H52" s="22"/>
    </row>
    <row r="53" spans="1:7" s="1" customFormat="1" ht="12.75">
      <c r="A53" s="190" t="s">
        <v>3</v>
      </c>
      <c r="B53" s="179"/>
      <c r="C53" s="192"/>
      <c r="D53" s="180"/>
      <c r="E53" s="62"/>
      <c r="F53" s="40"/>
      <c r="G53" s="40"/>
    </row>
    <row r="54" spans="2:4" ht="12.75">
      <c r="B54" s="188"/>
      <c r="C54" s="177"/>
      <c r="D54" s="177"/>
    </row>
    <row r="55" spans="1:7" ht="12.75">
      <c r="A55" s="15" t="s">
        <v>19</v>
      </c>
      <c r="B55" s="167">
        <v>0</v>
      </c>
      <c r="C55" s="40">
        <f>SUM(C53:C54)</f>
        <v>0</v>
      </c>
      <c r="D55" s="40">
        <f>SUM(D53:D54)</f>
        <v>0</v>
      </c>
      <c r="E55" s="40">
        <f>SUM(E53:E54)</f>
        <v>0</v>
      </c>
      <c r="F55" s="40">
        <f>SUM(F53:F54)</f>
        <v>0</v>
      </c>
      <c r="G55" s="40">
        <f>SUM(C55:F55)</f>
        <v>0</v>
      </c>
    </row>
    <row r="56" spans="1:5" ht="13.5" thickBot="1">
      <c r="A56" s="15"/>
      <c r="B56" s="167"/>
      <c r="C56" s="177"/>
      <c r="D56" s="177"/>
      <c r="E56" s="177"/>
    </row>
    <row r="57" spans="1:8" ht="16.5" thickBot="1">
      <c r="A57" s="6" t="s">
        <v>20</v>
      </c>
      <c r="B57" s="170">
        <f>B52+B29+B24</f>
        <v>792521.61</v>
      </c>
      <c r="C57" s="43">
        <f>C55+C52+C33+C29+C24</f>
        <v>198130.4025</v>
      </c>
      <c r="D57" s="43">
        <f>D55+D52+D33+D29+D24</f>
        <v>198130.4025</v>
      </c>
      <c r="E57" s="43">
        <f>E55+E52+E33+E29+E24</f>
        <v>198130.4025</v>
      </c>
      <c r="F57" s="43">
        <f>F55+F52+F33+F29+F24</f>
        <v>198130.4025</v>
      </c>
      <c r="G57" s="43">
        <f>G55+G52+G33+G29+G24</f>
        <v>792521.61</v>
      </c>
      <c r="H57" s="30"/>
    </row>
    <row r="58" spans="1:5" ht="13.5" thickBot="1">
      <c r="A58" s="15"/>
      <c r="B58" s="167"/>
      <c r="C58" s="177"/>
      <c r="D58" s="177"/>
      <c r="E58" s="177"/>
    </row>
    <row r="59" spans="1:5" ht="16.5" thickBot="1">
      <c r="A59" s="6" t="s">
        <v>4</v>
      </c>
      <c r="B59" s="160"/>
      <c r="C59" s="177"/>
      <c r="D59" s="177"/>
      <c r="E59" s="177"/>
    </row>
    <row r="60" spans="1:4" ht="16.5" thickBot="1">
      <c r="A60" s="23"/>
      <c r="B60" s="160"/>
      <c r="C60" s="192"/>
      <c r="D60" s="180"/>
    </row>
    <row r="61" spans="1:4" ht="13.5" thickBot="1">
      <c r="A61" s="31" t="s">
        <v>6</v>
      </c>
      <c r="B61" s="191"/>
      <c r="C61" s="180"/>
      <c r="D61" s="180"/>
    </row>
    <row r="62" spans="1:5" ht="12.75">
      <c r="A62" s="32" t="s">
        <v>35</v>
      </c>
      <c r="B62" s="191"/>
      <c r="C62" s="180"/>
      <c r="E62" s="193"/>
    </row>
    <row r="63" spans="3:7" ht="12.75" hidden="1">
      <c r="C63" s="180"/>
      <c r="D63" s="180"/>
      <c r="G63" s="177">
        <f aca="true" t="shared" si="1" ref="G63:G68">SUM(C63:F63)</f>
        <v>0</v>
      </c>
    </row>
    <row r="64" spans="3:7" ht="12.75" hidden="1">
      <c r="C64" s="180"/>
      <c r="D64" s="180"/>
      <c r="G64" s="177">
        <f t="shared" si="1"/>
        <v>0</v>
      </c>
    </row>
    <row r="65" spans="3:7" ht="12.75" hidden="1">
      <c r="C65" s="180"/>
      <c r="D65" s="180"/>
      <c r="G65" s="177">
        <f t="shared" si="1"/>
        <v>0</v>
      </c>
    </row>
    <row r="66" spans="3:7" ht="12.75" hidden="1">
      <c r="C66" s="180"/>
      <c r="D66" s="180"/>
      <c r="G66" s="177">
        <f t="shared" si="1"/>
        <v>0</v>
      </c>
    </row>
    <row r="67" spans="1:7" ht="12.75" hidden="1">
      <c r="A67" s="15"/>
      <c r="B67" s="21"/>
      <c r="C67" s="192"/>
      <c r="D67" s="180"/>
      <c r="G67" s="177">
        <f t="shared" si="1"/>
        <v>0</v>
      </c>
    </row>
    <row r="68" spans="1:7" ht="12.75" hidden="1">
      <c r="A68" s="15"/>
      <c r="B68" s="21"/>
      <c r="C68" s="65"/>
      <c r="D68" s="180"/>
      <c r="G68" s="177">
        <f t="shared" si="1"/>
        <v>0</v>
      </c>
    </row>
    <row r="69" spans="1:8" ht="13.5" thickBot="1">
      <c r="A69" s="15" t="s">
        <v>19</v>
      </c>
      <c r="B69" s="21">
        <v>0</v>
      </c>
      <c r="C69" s="40">
        <f>SUM(C63:C68)</f>
        <v>0</v>
      </c>
      <c r="D69" s="40">
        <f>SUM(D63:D68)</f>
        <v>0</v>
      </c>
      <c r="E69" s="40">
        <f>SUM(E63:E68)</f>
        <v>0</v>
      </c>
      <c r="F69" s="40">
        <f>SUM(F63:F68)</f>
        <v>0</v>
      </c>
      <c r="G69" s="40">
        <f>SUM(G63:G68)</f>
        <v>0</v>
      </c>
      <c r="H69" s="30"/>
    </row>
    <row r="70" spans="1:7" ht="13.5" thickBot="1">
      <c r="A70" s="31" t="s">
        <v>8</v>
      </c>
      <c r="B70" s="191"/>
      <c r="C70" s="62"/>
      <c r="D70" s="62"/>
      <c r="E70" s="62"/>
      <c r="F70" s="40"/>
      <c r="G70" s="40"/>
    </row>
    <row r="71" spans="1:7" ht="12.75">
      <c r="A71" s="32" t="s">
        <v>35</v>
      </c>
      <c r="B71" s="191"/>
      <c r="C71" s="62"/>
      <c r="D71" s="62"/>
      <c r="E71" s="62"/>
      <c r="F71" s="40"/>
      <c r="G71" s="40"/>
    </row>
    <row r="72" spans="1:7" ht="12.75" hidden="1">
      <c r="A72" s="15"/>
      <c r="B72" s="21"/>
      <c r="C72" s="62"/>
      <c r="D72" s="62"/>
      <c r="E72" s="62"/>
      <c r="F72" s="40"/>
      <c r="G72" s="40">
        <f>SUM(C72:F72)</f>
        <v>0</v>
      </c>
    </row>
    <row r="73" spans="1:7" ht="12.75" hidden="1">
      <c r="A73" s="15"/>
      <c r="B73" s="21"/>
      <c r="C73" s="62"/>
      <c r="D73" s="62"/>
      <c r="E73" s="62"/>
      <c r="F73" s="40"/>
      <c r="G73" s="40">
        <f>SUM(C73:F73)</f>
        <v>0</v>
      </c>
    </row>
    <row r="74" spans="1:8" ht="13.5" thickBot="1">
      <c r="A74" s="15" t="s">
        <v>19</v>
      </c>
      <c r="B74" s="21">
        <v>0</v>
      </c>
      <c r="C74" s="40">
        <f>SUM(C71:C73)</f>
        <v>0</v>
      </c>
      <c r="D74" s="40">
        <f>SUM(D71:D73)</f>
        <v>0</v>
      </c>
      <c r="E74" s="40">
        <f>SUM(E71:E73)</f>
        <v>0</v>
      </c>
      <c r="F74" s="40">
        <f>SUM(F71:F73)</f>
        <v>0</v>
      </c>
      <c r="G74" s="40">
        <f>SUM(G71:G73)</f>
        <v>0</v>
      </c>
      <c r="H74" s="30"/>
    </row>
    <row r="75" spans="1:7" ht="13.5" thickBot="1">
      <c r="A75" s="31" t="s">
        <v>7</v>
      </c>
      <c r="B75" s="191"/>
      <c r="C75" s="62"/>
      <c r="D75" s="62"/>
      <c r="E75" s="62"/>
      <c r="F75" s="40"/>
      <c r="G75" s="40"/>
    </row>
    <row r="76" spans="1:7" ht="12.75">
      <c r="A76" s="32" t="s">
        <v>36</v>
      </c>
      <c r="B76" s="191"/>
      <c r="C76" s="62"/>
      <c r="D76" s="62"/>
      <c r="E76" s="62"/>
      <c r="F76" s="40"/>
      <c r="G76" s="40"/>
    </row>
    <row r="77" spans="1:7" ht="12.75" hidden="1">
      <c r="A77" s="15"/>
      <c r="B77" s="21"/>
      <c r="C77" s="62"/>
      <c r="D77" s="62"/>
      <c r="E77" s="62"/>
      <c r="F77" s="40"/>
      <c r="G77" s="40">
        <f aca="true" t="shared" si="2" ref="G77:G87">SUM(C77:F77)</f>
        <v>0</v>
      </c>
    </row>
    <row r="78" spans="1:7" ht="12.75" hidden="1">
      <c r="A78" s="15"/>
      <c r="B78" s="21"/>
      <c r="C78" s="62"/>
      <c r="D78" s="62"/>
      <c r="E78" s="62"/>
      <c r="F78" s="40"/>
      <c r="G78" s="40">
        <f t="shared" si="2"/>
        <v>0</v>
      </c>
    </row>
    <row r="79" spans="1:7" ht="12.75" hidden="1">
      <c r="A79" s="15"/>
      <c r="B79" s="21"/>
      <c r="C79" s="62"/>
      <c r="D79" s="62"/>
      <c r="E79" s="62"/>
      <c r="F79" s="40"/>
      <c r="G79" s="40">
        <f t="shared" si="2"/>
        <v>0</v>
      </c>
    </row>
    <row r="80" spans="1:7" ht="12.75" hidden="1">
      <c r="A80" s="15"/>
      <c r="B80" s="21"/>
      <c r="C80" s="62"/>
      <c r="D80" s="62"/>
      <c r="E80" s="62"/>
      <c r="F80" s="40"/>
      <c r="G80" s="40">
        <f t="shared" si="2"/>
        <v>0</v>
      </c>
    </row>
    <row r="81" spans="1:7" ht="12.75" hidden="1">
      <c r="A81" s="15"/>
      <c r="B81" s="21"/>
      <c r="C81" s="62"/>
      <c r="D81" s="62"/>
      <c r="E81" s="62"/>
      <c r="F81" s="40"/>
      <c r="G81" s="40">
        <f t="shared" si="2"/>
        <v>0</v>
      </c>
    </row>
    <row r="82" spans="1:7" ht="12.75" hidden="1">
      <c r="A82" s="15"/>
      <c r="B82" s="21"/>
      <c r="C82" s="62"/>
      <c r="D82" s="62"/>
      <c r="E82" s="62"/>
      <c r="F82" s="40"/>
      <c r="G82" s="40">
        <f t="shared" si="2"/>
        <v>0</v>
      </c>
    </row>
    <row r="83" spans="1:7" ht="12.75" hidden="1">
      <c r="A83" s="15"/>
      <c r="B83" s="21"/>
      <c r="C83" s="62"/>
      <c r="D83" s="62"/>
      <c r="E83" s="62"/>
      <c r="F83" s="40"/>
      <c r="G83" s="40">
        <f t="shared" si="2"/>
        <v>0</v>
      </c>
    </row>
    <row r="84" spans="1:7" ht="12.75" hidden="1">
      <c r="A84" s="15"/>
      <c r="B84" s="21"/>
      <c r="C84" s="62"/>
      <c r="D84" s="62"/>
      <c r="E84" s="62"/>
      <c r="F84" s="40"/>
      <c r="G84" s="40">
        <f t="shared" si="2"/>
        <v>0</v>
      </c>
    </row>
    <row r="85" spans="1:7" ht="12.75" hidden="1">
      <c r="A85" s="15"/>
      <c r="B85" s="21"/>
      <c r="C85" s="62"/>
      <c r="D85" s="62"/>
      <c r="E85" s="62"/>
      <c r="F85" s="40"/>
      <c r="G85" s="40">
        <f t="shared" si="2"/>
        <v>0</v>
      </c>
    </row>
    <row r="86" spans="1:7" ht="12.75" hidden="1">
      <c r="A86" s="15"/>
      <c r="B86" s="21"/>
      <c r="C86" s="62"/>
      <c r="D86" s="62"/>
      <c r="E86" s="62"/>
      <c r="F86" s="40"/>
      <c r="G86" s="40">
        <f t="shared" si="2"/>
        <v>0</v>
      </c>
    </row>
    <row r="87" spans="1:7" ht="12.75" hidden="1">
      <c r="A87" s="15"/>
      <c r="B87" s="21"/>
      <c r="C87" s="62"/>
      <c r="D87" s="62"/>
      <c r="E87" s="62"/>
      <c r="F87" s="40"/>
      <c r="G87" s="40">
        <f t="shared" si="2"/>
        <v>0</v>
      </c>
    </row>
    <row r="88" spans="1:7" ht="13.5" thickBot="1">
      <c r="A88" s="15" t="s">
        <v>19</v>
      </c>
      <c r="B88" s="21">
        <v>0</v>
      </c>
      <c r="C88" s="40">
        <f>SUM(C76:C87)</f>
        <v>0</v>
      </c>
      <c r="D88" s="40">
        <f>SUM(D76:D87)</f>
        <v>0</v>
      </c>
      <c r="E88" s="40">
        <f>SUM(E76:E87)</f>
        <v>0</v>
      </c>
      <c r="F88" s="40">
        <f>SUM(F76:F87)</f>
        <v>0</v>
      </c>
      <c r="G88" s="40">
        <f>SUM(G76:G87)</f>
        <v>0</v>
      </c>
    </row>
    <row r="89" spans="1:7" ht="13.5" thickBot="1">
      <c r="A89" s="31" t="s">
        <v>9</v>
      </c>
      <c r="B89" s="191"/>
      <c r="C89" s="62"/>
      <c r="D89" s="62"/>
      <c r="E89" s="62"/>
      <c r="F89" s="40"/>
      <c r="G89" s="40"/>
    </row>
    <row r="90" spans="1:7" ht="12.75">
      <c r="A90" s="32" t="s">
        <v>35</v>
      </c>
      <c r="B90" s="191"/>
      <c r="C90" s="67"/>
      <c r="D90" s="62"/>
      <c r="E90" s="62"/>
      <c r="F90" s="40"/>
      <c r="G90" s="40"/>
    </row>
    <row r="91" spans="1:7" ht="12.75" hidden="1">
      <c r="A91" s="32"/>
      <c r="B91" s="191"/>
      <c r="C91" s="67"/>
      <c r="D91" s="62"/>
      <c r="E91" s="62"/>
      <c r="F91" s="40"/>
      <c r="G91" s="40">
        <f aca="true" t="shared" si="3" ref="G91:G99">SUM(C91:F91)</f>
        <v>0</v>
      </c>
    </row>
    <row r="92" spans="1:7" ht="12.75" hidden="1">
      <c r="A92" s="32"/>
      <c r="B92" s="191"/>
      <c r="C92" s="67"/>
      <c r="D92" s="62"/>
      <c r="E92" s="62"/>
      <c r="F92" s="40"/>
      <c r="G92" s="40">
        <f t="shared" si="3"/>
        <v>0</v>
      </c>
    </row>
    <row r="93" spans="1:7" ht="12.75" hidden="1">
      <c r="A93" s="32"/>
      <c r="B93" s="191"/>
      <c r="C93" s="67"/>
      <c r="D93" s="62"/>
      <c r="E93" s="62"/>
      <c r="F93" s="40"/>
      <c r="G93" s="40">
        <f t="shared" si="3"/>
        <v>0</v>
      </c>
    </row>
    <row r="94" spans="1:7" ht="12.75" hidden="1">
      <c r="A94" s="32"/>
      <c r="B94" s="191"/>
      <c r="C94" s="67"/>
      <c r="D94" s="62"/>
      <c r="E94" s="62"/>
      <c r="F94" s="40"/>
      <c r="G94" s="40">
        <f t="shared" si="3"/>
        <v>0</v>
      </c>
    </row>
    <row r="95" spans="1:7" ht="12.75" hidden="1">
      <c r="A95" s="32"/>
      <c r="B95" s="191"/>
      <c r="C95" s="67"/>
      <c r="D95" s="62"/>
      <c r="E95" s="62"/>
      <c r="F95" s="40"/>
      <c r="G95" s="40">
        <f t="shared" si="3"/>
        <v>0</v>
      </c>
    </row>
    <row r="96" spans="1:7" ht="12.75" hidden="1">
      <c r="A96" s="32"/>
      <c r="B96" s="191"/>
      <c r="C96" s="67"/>
      <c r="D96" s="62"/>
      <c r="E96" s="62"/>
      <c r="F96" s="40"/>
      <c r="G96" s="40">
        <f t="shared" si="3"/>
        <v>0</v>
      </c>
    </row>
    <row r="97" spans="1:7" ht="12.75" hidden="1">
      <c r="A97" s="32"/>
      <c r="B97" s="191"/>
      <c r="C97" s="67"/>
      <c r="D97" s="62"/>
      <c r="E97" s="62"/>
      <c r="F97" s="40"/>
      <c r="G97" s="40">
        <f t="shared" si="3"/>
        <v>0</v>
      </c>
    </row>
    <row r="98" spans="1:7" ht="12.75" hidden="1">
      <c r="A98" s="15"/>
      <c r="B98" s="21"/>
      <c r="C98" s="67"/>
      <c r="D98" s="62"/>
      <c r="E98" s="62"/>
      <c r="F98" s="40"/>
      <c r="G98" s="40">
        <f t="shared" si="3"/>
        <v>0</v>
      </c>
    </row>
    <row r="99" spans="3:7" ht="12.75" hidden="1">
      <c r="C99" s="62"/>
      <c r="D99" s="62"/>
      <c r="E99" s="62"/>
      <c r="F99" s="40"/>
      <c r="G99" s="40">
        <f t="shared" si="3"/>
        <v>0</v>
      </c>
    </row>
    <row r="100" spans="1:8" ht="13.5" thickBot="1">
      <c r="A100" s="15" t="s">
        <v>19</v>
      </c>
      <c r="B100" s="21">
        <v>0</v>
      </c>
      <c r="C100" s="40">
        <f>SUM(C91:C99)</f>
        <v>0</v>
      </c>
      <c r="D100" s="40">
        <f>SUM(D91:D99)</f>
        <v>0</v>
      </c>
      <c r="E100" s="40">
        <f>SUM(E91:E99)</f>
        <v>0</v>
      </c>
      <c r="F100" s="40">
        <f>SUM(F91:F99)</f>
        <v>0</v>
      </c>
      <c r="G100" s="40">
        <f>SUM(G91:G99)</f>
        <v>0</v>
      </c>
      <c r="H100" s="30"/>
    </row>
    <row r="101" spans="1:7" ht="13.5" thickBot="1">
      <c r="A101" s="31" t="s">
        <v>10</v>
      </c>
      <c r="B101" s="191"/>
      <c r="C101" s="62"/>
      <c r="D101" s="62"/>
      <c r="E101" s="62"/>
      <c r="F101" s="40"/>
      <c r="G101" s="40"/>
    </row>
    <row r="102" spans="1:7" ht="12.75">
      <c r="A102" s="32" t="s">
        <v>36</v>
      </c>
      <c r="B102" s="191"/>
      <c r="C102" s="67"/>
      <c r="D102" s="133"/>
      <c r="E102" s="62"/>
      <c r="F102" s="40"/>
      <c r="G102" s="40"/>
    </row>
    <row r="103" spans="1:7" ht="12.75" hidden="1">
      <c r="A103" s="32"/>
      <c r="B103" s="191"/>
      <c r="C103" s="67"/>
      <c r="D103" s="133"/>
      <c r="E103" s="62"/>
      <c r="F103" s="40"/>
      <c r="G103" s="40">
        <f aca="true" t="shared" si="4" ref="G103:G134">SUM(C103:F103)</f>
        <v>0</v>
      </c>
    </row>
    <row r="104" spans="1:7" ht="12.75" hidden="1">
      <c r="A104" s="32"/>
      <c r="B104" s="191"/>
      <c r="C104" s="67"/>
      <c r="D104" s="133"/>
      <c r="E104" s="62"/>
      <c r="F104" s="40"/>
      <c r="G104" s="40">
        <f t="shared" si="4"/>
        <v>0</v>
      </c>
    </row>
    <row r="105" spans="1:7" ht="12.75" hidden="1">
      <c r="A105" s="32"/>
      <c r="B105" s="191"/>
      <c r="C105" s="67"/>
      <c r="D105" s="133"/>
      <c r="E105" s="62"/>
      <c r="F105" s="40"/>
      <c r="G105" s="40">
        <f t="shared" si="4"/>
        <v>0</v>
      </c>
    </row>
    <row r="106" spans="1:7" ht="12.75" hidden="1">
      <c r="A106" s="32"/>
      <c r="B106" s="191"/>
      <c r="C106" s="67"/>
      <c r="D106" s="133"/>
      <c r="E106" s="62"/>
      <c r="F106" s="40"/>
      <c r="G106" s="40">
        <f t="shared" si="4"/>
        <v>0</v>
      </c>
    </row>
    <row r="107" spans="1:7" ht="12.75" hidden="1">
      <c r="A107" s="32"/>
      <c r="B107" s="191"/>
      <c r="C107" s="67"/>
      <c r="D107" s="133"/>
      <c r="E107" s="62"/>
      <c r="F107" s="40"/>
      <c r="G107" s="40">
        <f t="shared" si="4"/>
        <v>0</v>
      </c>
    </row>
    <row r="108" spans="1:7" ht="12.75" hidden="1">
      <c r="A108" s="32"/>
      <c r="B108" s="191"/>
      <c r="C108" s="67"/>
      <c r="D108" s="133"/>
      <c r="E108" s="62"/>
      <c r="F108" s="40"/>
      <c r="G108" s="40">
        <f t="shared" si="4"/>
        <v>0</v>
      </c>
    </row>
    <row r="109" spans="1:7" ht="12.75" hidden="1">
      <c r="A109" s="32"/>
      <c r="B109" s="191"/>
      <c r="C109" s="67"/>
      <c r="D109" s="133"/>
      <c r="E109" s="62"/>
      <c r="F109" s="40"/>
      <c r="G109" s="40">
        <f t="shared" si="4"/>
        <v>0</v>
      </c>
    </row>
    <row r="110" spans="1:7" ht="12.75" hidden="1">
      <c r="A110" s="32"/>
      <c r="B110" s="191"/>
      <c r="C110" s="67"/>
      <c r="D110" s="133"/>
      <c r="E110" s="62"/>
      <c r="F110" s="40"/>
      <c r="G110" s="40">
        <f t="shared" si="4"/>
        <v>0</v>
      </c>
    </row>
    <row r="111" spans="1:7" ht="12.75" hidden="1">
      <c r="A111" s="32"/>
      <c r="B111" s="191"/>
      <c r="C111" s="67"/>
      <c r="D111" s="133"/>
      <c r="E111" s="62"/>
      <c r="F111" s="40"/>
      <c r="G111" s="40">
        <f t="shared" si="4"/>
        <v>0</v>
      </c>
    </row>
    <row r="112" spans="1:7" ht="12.75" hidden="1">
      <c r="A112" s="32"/>
      <c r="B112" s="191"/>
      <c r="C112" s="67"/>
      <c r="D112" s="133"/>
      <c r="E112" s="62"/>
      <c r="F112" s="40"/>
      <c r="G112" s="40">
        <f t="shared" si="4"/>
        <v>0</v>
      </c>
    </row>
    <row r="113" spans="1:7" ht="12.75" hidden="1">
      <c r="A113" s="32"/>
      <c r="B113" s="191"/>
      <c r="C113" s="67"/>
      <c r="D113" s="133"/>
      <c r="E113" s="62"/>
      <c r="F113" s="40"/>
      <c r="G113" s="40">
        <f t="shared" si="4"/>
        <v>0</v>
      </c>
    </row>
    <row r="114" spans="1:7" ht="12.75" hidden="1">
      <c r="A114" s="32"/>
      <c r="B114" s="191"/>
      <c r="C114" s="67"/>
      <c r="D114" s="133"/>
      <c r="E114" s="62"/>
      <c r="F114" s="40"/>
      <c r="G114" s="40">
        <f t="shared" si="4"/>
        <v>0</v>
      </c>
    </row>
    <row r="115" spans="1:7" ht="12.75" hidden="1">
      <c r="A115" s="32"/>
      <c r="B115" s="191"/>
      <c r="C115" s="67"/>
      <c r="D115" s="133"/>
      <c r="E115" s="62"/>
      <c r="F115" s="40"/>
      <c r="G115" s="40">
        <f t="shared" si="4"/>
        <v>0</v>
      </c>
    </row>
    <row r="116" spans="1:7" ht="12.75" hidden="1">
      <c r="A116" s="32"/>
      <c r="B116" s="191"/>
      <c r="C116" s="67"/>
      <c r="D116" s="133"/>
      <c r="E116" s="62"/>
      <c r="F116" s="40"/>
      <c r="G116" s="40">
        <f t="shared" si="4"/>
        <v>0</v>
      </c>
    </row>
    <row r="117" spans="1:7" ht="12.75" hidden="1">
      <c r="A117" s="32"/>
      <c r="B117" s="191"/>
      <c r="C117" s="67"/>
      <c r="D117" s="133"/>
      <c r="E117" s="62"/>
      <c r="F117" s="40"/>
      <c r="G117" s="40">
        <f t="shared" si="4"/>
        <v>0</v>
      </c>
    </row>
    <row r="118" spans="1:7" ht="12.75" hidden="1">
      <c r="A118" s="32"/>
      <c r="B118" s="191"/>
      <c r="C118" s="67"/>
      <c r="D118" s="133"/>
      <c r="E118" s="62"/>
      <c r="F118" s="40"/>
      <c r="G118" s="40">
        <f t="shared" si="4"/>
        <v>0</v>
      </c>
    </row>
    <row r="119" spans="1:7" ht="12.75" hidden="1">
      <c r="A119" s="32"/>
      <c r="B119" s="191"/>
      <c r="C119" s="67"/>
      <c r="D119" s="133"/>
      <c r="E119" s="62"/>
      <c r="F119" s="40"/>
      <c r="G119" s="40">
        <f t="shared" si="4"/>
        <v>0</v>
      </c>
    </row>
    <row r="120" spans="1:7" ht="12.75" hidden="1">
      <c r="A120" s="32"/>
      <c r="B120" s="191"/>
      <c r="C120" s="67"/>
      <c r="D120" s="133"/>
      <c r="E120" s="62"/>
      <c r="F120" s="40"/>
      <c r="G120" s="40">
        <f t="shared" si="4"/>
        <v>0</v>
      </c>
    </row>
    <row r="121" spans="1:7" ht="12.75" hidden="1">
      <c r="A121" s="32"/>
      <c r="B121" s="191"/>
      <c r="C121" s="67"/>
      <c r="D121" s="133"/>
      <c r="E121" s="62"/>
      <c r="F121" s="40"/>
      <c r="G121" s="40">
        <f t="shared" si="4"/>
        <v>0</v>
      </c>
    </row>
    <row r="122" spans="1:7" ht="12.75" hidden="1">
      <c r="A122" s="32"/>
      <c r="B122" s="191"/>
      <c r="C122" s="67"/>
      <c r="D122" s="133"/>
      <c r="E122" s="62"/>
      <c r="F122" s="40"/>
      <c r="G122" s="40">
        <f t="shared" si="4"/>
        <v>0</v>
      </c>
    </row>
    <row r="123" spans="1:7" ht="12.75" hidden="1">
      <c r="A123" s="32"/>
      <c r="B123" s="191"/>
      <c r="C123" s="67"/>
      <c r="D123" s="133"/>
      <c r="E123" s="62"/>
      <c r="F123" s="40"/>
      <c r="G123" s="40">
        <f t="shared" si="4"/>
        <v>0</v>
      </c>
    </row>
    <row r="124" spans="1:7" ht="12.75" hidden="1">
      <c r="A124" s="32"/>
      <c r="B124" s="191"/>
      <c r="C124" s="67"/>
      <c r="D124" s="133"/>
      <c r="E124" s="62"/>
      <c r="F124" s="40"/>
      <c r="G124" s="40">
        <f t="shared" si="4"/>
        <v>0</v>
      </c>
    </row>
    <row r="125" spans="1:7" ht="12.75" hidden="1">
      <c r="A125" s="32"/>
      <c r="B125" s="191"/>
      <c r="C125" s="67"/>
      <c r="D125" s="133"/>
      <c r="E125" s="62"/>
      <c r="F125" s="40"/>
      <c r="G125" s="40">
        <f t="shared" si="4"/>
        <v>0</v>
      </c>
    </row>
    <row r="126" spans="1:7" ht="12.75" hidden="1">
      <c r="A126" s="32"/>
      <c r="B126" s="191"/>
      <c r="C126" s="67"/>
      <c r="D126" s="133"/>
      <c r="E126" s="62"/>
      <c r="F126" s="40"/>
      <c r="G126" s="40">
        <f t="shared" si="4"/>
        <v>0</v>
      </c>
    </row>
    <row r="127" spans="1:7" ht="12.75" hidden="1">
      <c r="A127" s="32"/>
      <c r="B127" s="191"/>
      <c r="C127" s="67"/>
      <c r="D127" s="133"/>
      <c r="E127" s="62"/>
      <c r="F127" s="40"/>
      <c r="G127" s="40">
        <f t="shared" si="4"/>
        <v>0</v>
      </c>
    </row>
    <row r="128" spans="1:7" ht="12.75" hidden="1">
      <c r="A128" s="32"/>
      <c r="B128" s="191"/>
      <c r="C128" s="67"/>
      <c r="D128" s="133"/>
      <c r="E128" s="62"/>
      <c r="F128" s="40"/>
      <c r="G128" s="40">
        <f t="shared" si="4"/>
        <v>0</v>
      </c>
    </row>
    <row r="129" spans="1:7" ht="12.75" hidden="1">
      <c r="A129" s="32"/>
      <c r="B129" s="191"/>
      <c r="C129" s="67"/>
      <c r="D129" s="133"/>
      <c r="E129" s="62"/>
      <c r="F129" s="40"/>
      <c r="G129" s="40">
        <f t="shared" si="4"/>
        <v>0</v>
      </c>
    </row>
    <row r="130" spans="1:7" ht="12.75" hidden="1">
      <c r="A130" s="32"/>
      <c r="B130" s="191"/>
      <c r="C130" s="67"/>
      <c r="D130" s="133"/>
      <c r="E130" s="62"/>
      <c r="F130" s="40"/>
      <c r="G130" s="40">
        <f t="shared" si="4"/>
        <v>0</v>
      </c>
    </row>
    <row r="131" spans="1:7" ht="12.75" hidden="1">
      <c r="A131" s="32"/>
      <c r="B131" s="191"/>
      <c r="C131" s="67"/>
      <c r="D131" s="133"/>
      <c r="E131" s="62"/>
      <c r="F131" s="40"/>
      <c r="G131" s="40">
        <f t="shared" si="4"/>
        <v>0</v>
      </c>
    </row>
    <row r="132" spans="1:7" ht="12.75" hidden="1">
      <c r="A132" s="32"/>
      <c r="B132" s="191"/>
      <c r="C132" s="67"/>
      <c r="D132" s="133"/>
      <c r="E132" s="62"/>
      <c r="F132" s="40"/>
      <c r="G132" s="40">
        <f t="shared" si="4"/>
        <v>0</v>
      </c>
    </row>
    <row r="133" spans="1:7" ht="12.75" hidden="1">
      <c r="A133" s="15"/>
      <c r="B133" s="21"/>
      <c r="C133" s="67"/>
      <c r="D133" s="133"/>
      <c r="E133" s="62"/>
      <c r="F133" s="40"/>
      <c r="G133" s="40">
        <f t="shared" si="4"/>
        <v>0</v>
      </c>
    </row>
    <row r="134" spans="1:7" ht="12.75" hidden="1">
      <c r="A134" s="15" t="s">
        <v>13</v>
      </c>
      <c r="B134" s="21"/>
      <c r="C134" s="65"/>
      <c r="D134" s="133"/>
      <c r="E134" s="62"/>
      <c r="F134" s="40"/>
      <c r="G134" s="40">
        <f t="shared" si="4"/>
        <v>0</v>
      </c>
    </row>
    <row r="135" spans="1:8" ht="12.75">
      <c r="A135" s="15" t="s">
        <v>19</v>
      </c>
      <c r="B135" s="21">
        <v>0</v>
      </c>
      <c r="C135" s="40">
        <f>SUM(C103:C134)</f>
        <v>0</v>
      </c>
      <c r="D135" s="40">
        <f>SUM(D103:D134)</f>
        <v>0</v>
      </c>
      <c r="E135" s="40">
        <f>SUM(E103:E134)</f>
        <v>0</v>
      </c>
      <c r="F135" s="40">
        <f>SUM(F103:F134)</f>
        <v>0</v>
      </c>
      <c r="G135" s="40">
        <f>SUM(G103:G134)</f>
        <v>0</v>
      </c>
      <c r="H135" s="30"/>
    </row>
    <row r="136" spans="1:7" ht="12.75">
      <c r="A136" s="190" t="s">
        <v>11</v>
      </c>
      <c r="B136" s="179"/>
      <c r="C136" s="65"/>
      <c r="D136" s="133"/>
      <c r="E136" s="62"/>
      <c r="F136" s="40"/>
      <c r="G136" s="40"/>
    </row>
    <row r="137" spans="1:7" ht="12.75">
      <c r="A137" s="32" t="s">
        <v>36</v>
      </c>
      <c r="B137" s="191"/>
      <c r="C137" s="67"/>
      <c r="D137" s="62"/>
      <c r="E137" s="62"/>
      <c r="F137" s="40"/>
      <c r="G137" s="40"/>
    </row>
    <row r="138" spans="1:7" ht="12.75" hidden="1">
      <c r="A138" s="15"/>
      <c r="B138" s="21"/>
      <c r="C138" s="67"/>
      <c r="D138" s="62"/>
      <c r="E138" s="62"/>
      <c r="F138" s="40"/>
      <c r="G138" s="40">
        <f>SUM(C138:F138)</f>
        <v>0</v>
      </c>
    </row>
    <row r="139" spans="1:7" ht="12.75" hidden="1">
      <c r="A139" s="15"/>
      <c r="B139" s="21"/>
      <c r="C139" s="67"/>
      <c r="D139" s="62"/>
      <c r="E139" s="62"/>
      <c r="F139" s="40"/>
      <c r="G139" s="40">
        <f>SUM(C139:F139)</f>
        <v>0</v>
      </c>
    </row>
    <row r="140" spans="1:7" ht="12.75" hidden="1">
      <c r="A140" s="15"/>
      <c r="B140" s="21"/>
      <c r="C140" s="67"/>
      <c r="D140" s="62"/>
      <c r="E140" s="62"/>
      <c r="F140" s="40"/>
      <c r="G140" s="40">
        <f>SUM(C140:F140)</f>
        <v>0</v>
      </c>
    </row>
    <row r="141" spans="1:7" ht="12.75" hidden="1">
      <c r="A141" s="15"/>
      <c r="B141" s="21"/>
      <c r="C141" s="67"/>
      <c r="D141" s="62"/>
      <c r="E141" s="62"/>
      <c r="F141" s="40"/>
      <c r="G141" s="40">
        <f>SUM(C141:F141)</f>
        <v>0</v>
      </c>
    </row>
    <row r="142" spans="1:7" ht="12.75" hidden="1">
      <c r="A142" s="15"/>
      <c r="B142" s="21"/>
      <c r="C142" s="67"/>
      <c r="D142" s="62"/>
      <c r="E142" s="62"/>
      <c r="F142" s="40"/>
      <c r="G142" s="40">
        <f>SUM(C142:F142)</f>
        <v>0</v>
      </c>
    </row>
    <row r="143" spans="1:8" ht="12.75">
      <c r="A143" s="15" t="s">
        <v>19</v>
      </c>
      <c r="B143" s="21">
        <v>0</v>
      </c>
      <c r="C143" s="40">
        <f>SUM(C138:C142)</f>
        <v>0</v>
      </c>
      <c r="D143" s="40">
        <f>SUM(D138:D142)</f>
        <v>0</v>
      </c>
      <c r="E143" s="40">
        <f>SUM(E138:E142)</f>
        <v>0</v>
      </c>
      <c r="F143" s="40">
        <f>SUM(F138:F142)</f>
        <v>0</v>
      </c>
      <c r="G143" s="40">
        <f>SUM(G138:G142)</f>
        <v>0</v>
      </c>
      <c r="H143" s="30"/>
    </row>
    <row r="144" spans="1:7" ht="12.75">
      <c r="A144" s="194" t="s">
        <v>12</v>
      </c>
      <c r="B144" s="191"/>
      <c r="C144" s="59"/>
      <c r="D144" s="59"/>
      <c r="E144" s="62"/>
      <c r="F144" s="40"/>
      <c r="G144" s="40"/>
    </row>
    <row r="145" spans="1:7" ht="12.75">
      <c r="A145" s="32" t="s">
        <v>36</v>
      </c>
      <c r="B145" s="191"/>
      <c r="C145" s="59"/>
      <c r="D145" s="133"/>
      <c r="E145" s="59"/>
      <c r="F145" s="40"/>
      <c r="G145" s="40"/>
    </row>
    <row r="146" spans="2:7" s="135" customFormat="1" ht="12.75" hidden="1">
      <c r="B146" s="188"/>
      <c r="C146" s="171"/>
      <c r="D146" s="60"/>
      <c r="E146" s="171"/>
      <c r="F146" s="45"/>
      <c r="G146" s="45">
        <f aca="true" t="shared" si="5" ref="G146:G158">SUM(C146:F146)</f>
        <v>0</v>
      </c>
    </row>
    <row r="147" spans="2:7" s="135" customFormat="1" ht="12.75" hidden="1">
      <c r="B147" s="188"/>
      <c r="C147" s="171"/>
      <c r="D147" s="60"/>
      <c r="E147" s="171"/>
      <c r="F147" s="45"/>
      <c r="G147" s="45">
        <f t="shared" si="5"/>
        <v>0</v>
      </c>
    </row>
    <row r="148" spans="2:7" s="135" customFormat="1" ht="12.75" hidden="1">
      <c r="B148" s="188"/>
      <c r="C148" s="171"/>
      <c r="D148" s="60"/>
      <c r="E148" s="171"/>
      <c r="F148" s="45"/>
      <c r="G148" s="45">
        <f t="shared" si="5"/>
        <v>0</v>
      </c>
    </row>
    <row r="149" spans="2:7" s="135" customFormat="1" ht="12.75" hidden="1">
      <c r="B149" s="188"/>
      <c r="C149" s="171"/>
      <c r="D149" s="60"/>
      <c r="E149" s="171"/>
      <c r="F149" s="45"/>
      <c r="G149" s="45">
        <f t="shared" si="5"/>
        <v>0</v>
      </c>
    </row>
    <row r="150" spans="2:7" s="135" customFormat="1" ht="12.75" hidden="1">
      <c r="B150" s="188"/>
      <c r="C150" s="171"/>
      <c r="D150" s="60"/>
      <c r="E150" s="171"/>
      <c r="F150" s="45"/>
      <c r="G150" s="45">
        <f t="shared" si="5"/>
        <v>0</v>
      </c>
    </row>
    <row r="151" spans="2:7" s="135" customFormat="1" ht="12.75" hidden="1">
      <c r="B151" s="188"/>
      <c r="C151" s="171"/>
      <c r="D151" s="60"/>
      <c r="E151" s="171"/>
      <c r="F151" s="45"/>
      <c r="G151" s="45">
        <f t="shared" si="5"/>
        <v>0</v>
      </c>
    </row>
    <row r="152" spans="2:7" s="135" customFormat="1" ht="12.75" hidden="1">
      <c r="B152" s="188"/>
      <c r="C152" s="171"/>
      <c r="D152" s="60"/>
      <c r="E152" s="171"/>
      <c r="F152" s="45"/>
      <c r="G152" s="45">
        <f t="shared" si="5"/>
        <v>0</v>
      </c>
    </row>
    <row r="153" spans="2:7" s="135" customFormat="1" ht="12.75" hidden="1">
      <c r="B153" s="188"/>
      <c r="C153" s="171"/>
      <c r="D153" s="60"/>
      <c r="E153" s="171"/>
      <c r="F153" s="45"/>
      <c r="G153" s="45">
        <f t="shared" si="5"/>
        <v>0</v>
      </c>
    </row>
    <row r="154" spans="2:7" s="135" customFormat="1" ht="12.75" hidden="1">
      <c r="B154" s="188"/>
      <c r="C154" s="171"/>
      <c r="D154" s="60"/>
      <c r="E154" s="171"/>
      <c r="F154" s="45"/>
      <c r="G154" s="45">
        <f t="shared" si="5"/>
        <v>0</v>
      </c>
    </row>
    <row r="155" spans="2:7" s="135" customFormat="1" ht="12.75" hidden="1">
      <c r="B155" s="188"/>
      <c r="C155" s="171"/>
      <c r="D155" s="60"/>
      <c r="E155" s="171"/>
      <c r="F155" s="45"/>
      <c r="G155" s="45">
        <f t="shared" si="5"/>
        <v>0</v>
      </c>
    </row>
    <row r="156" spans="1:7" s="135" customFormat="1" ht="12.75" hidden="1">
      <c r="A156" s="16"/>
      <c r="B156" s="167"/>
      <c r="C156" s="43"/>
      <c r="D156" s="60"/>
      <c r="E156" s="172"/>
      <c r="F156" s="45"/>
      <c r="G156" s="45">
        <f t="shared" si="5"/>
        <v>0</v>
      </c>
    </row>
    <row r="157" spans="1:7" s="135" customFormat="1" ht="12.75" hidden="1">
      <c r="A157" s="16"/>
      <c r="B157" s="167"/>
      <c r="C157" s="43"/>
      <c r="D157" s="60"/>
      <c r="E157" s="172"/>
      <c r="F157" s="45"/>
      <c r="G157" s="45">
        <f t="shared" si="5"/>
        <v>0</v>
      </c>
    </row>
    <row r="158" spans="1:7" s="135" customFormat="1" ht="12.75" hidden="1">
      <c r="A158" s="16"/>
      <c r="B158" s="167"/>
      <c r="C158" s="43"/>
      <c r="D158" s="60"/>
      <c r="E158" s="172"/>
      <c r="F158" s="45"/>
      <c r="G158" s="45">
        <f t="shared" si="5"/>
        <v>0</v>
      </c>
    </row>
    <row r="159" spans="1:8" s="1" customFormat="1" ht="12.75">
      <c r="A159" s="15" t="s">
        <v>19</v>
      </c>
      <c r="B159" s="21">
        <v>0</v>
      </c>
      <c r="C159" s="40">
        <f>SUM(C146:C158)</f>
        <v>0</v>
      </c>
      <c r="D159" s="40">
        <f>SUM(D146:D158)</f>
        <v>0</v>
      </c>
      <c r="E159" s="40">
        <f>SUM(E146:E158)</f>
        <v>0</v>
      </c>
      <c r="F159" s="40">
        <f>SUM(F146:F158)</f>
        <v>0</v>
      </c>
      <c r="G159" s="40">
        <f>SUM(G146:G158)</f>
        <v>0</v>
      </c>
      <c r="H159" s="22"/>
    </row>
    <row r="160" spans="1:8" s="1" customFormat="1" ht="13.5" thickBot="1">
      <c r="A160" s="15"/>
      <c r="B160" s="21"/>
      <c r="C160" s="40"/>
      <c r="D160" s="40"/>
      <c r="E160" s="40"/>
      <c r="F160" s="40"/>
      <c r="G160" s="40"/>
      <c r="H160" s="22"/>
    </row>
    <row r="161" spans="1:8" ht="16.5" thickBot="1">
      <c r="A161" s="6" t="s">
        <v>21</v>
      </c>
      <c r="B161" s="173">
        <v>0</v>
      </c>
      <c r="C161" s="43">
        <f>C159+C143+C135+C100+C88+C74+C69</f>
        <v>0</v>
      </c>
      <c r="D161" s="43">
        <f>D159+D143+D135+D100+D88+D74+D69</f>
        <v>0</v>
      </c>
      <c r="E161" s="43">
        <f>E159+E143+E135+E100+E88+E74+E69</f>
        <v>0</v>
      </c>
      <c r="F161" s="43">
        <f>F159+F143+F135+F100+F88+F74+F69</f>
        <v>0</v>
      </c>
      <c r="G161" s="43">
        <f>G159+G143+G135+G100+G88+G74+G69</f>
        <v>0</v>
      </c>
      <c r="H161" s="30"/>
    </row>
    <row r="162" spans="1:8" s="1" customFormat="1" ht="12.75">
      <c r="A162" s="15"/>
      <c r="B162" s="21"/>
      <c r="C162" s="40"/>
      <c r="D162" s="40"/>
      <c r="E162" s="40"/>
      <c r="F162" s="40"/>
      <c r="G162" s="40"/>
      <c r="H162" s="22"/>
    </row>
    <row r="163" spans="1:7" ht="18">
      <c r="A163" s="27" t="s">
        <v>135</v>
      </c>
      <c r="B163" s="174">
        <f>B57+B161</f>
        <v>792521.61</v>
      </c>
      <c r="C163" s="70">
        <f>C161+C57</f>
        <v>198130.4025</v>
      </c>
      <c r="D163" s="70">
        <f>D161+D57</f>
        <v>198130.4025</v>
      </c>
      <c r="E163" s="70">
        <f>E161+E57</f>
        <v>198130.4025</v>
      </c>
      <c r="F163" s="70">
        <f>F161+F57</f>
        <v>198130.4025</v>
      </c>
      <c r="G163" s="44">
        <f>G161+G57</f>
        <v>792521.61</v>
      </c>
    </row>
    <row r="167" spans="1:4" ht="12.75">
      <c r="A167" s="15"/>
      <c r="B167" s="21"/>
      <c r="C167" s="180"/>
      <c r="D167" s="180"/>
    </row>
  </sheetData>
  <sheetProtection/>
  <printOptions gridLines="1" horizontalCentered="1"/>
  <pageMargins left="0.27" right="0.25" top="0.6" bottom="0.56" header="0.27" footer="0.21"/>
  <pageSetup fitToHeight="1" fitToWidth="1" horizontalDpi="600" verticalDpi="600" orientation="portrait" scale="59" r:id="rId1"/>
  <headerFooter alignWithMargins="0">
    <oddFooter>&amp;L&amp;F&amp;RPage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72"/>
  <sheetViews>
    <sheetView zoomScalePageLayoutView="0" workbookViewId="0" topLeftCell="A29">
      <selection activeCell="C4" sqref="C4"/>
    </sheetView>
  </sheetViews>
  <sheetFormatPr defaultColWidth="9.140625" defaultRowHeight="12.75"/>
  <cols>
    <col min="1" max="1" width="62.8515625" style="29" bestFit="1" customWidth="1"/>
    <col min="2" max="2" width="8.28125" style="182" customWidth="1"/>
    <col min="3" max="3" width="22.421875" style="30" bestFit="1" customWidth="1"/>
    <col min="4" max="6" width="18.00390625" style="176" bestFit="1" customWidth="1"/>
    <col min="7" max="8" width="18.00390625" style="177" bestFit="1" customWidth="1"/>
    <col min="9" max="9" width="11.28125" style="29" bestFit="1" customWidth="1"/>
    <col min="10" max="10" width="10.7109375" style="29" bestFit="1" customWidth="1"/>
    <col min="11" max="16384" width="9.140625" style="29" customWidth="1"/>
  </cols>
  <sheetData>
    <row r="1" spans="1:3" ht="12.75">
      <c r="A1" s="1" t="s">
        <v>139</v>
      </c>
      <c r="B1" s="5"/>
      <c r="C1" s="22"/>
    </row>
    <row r="2" spans="1:3" ht="12.75">
      <c r="A2" s="1"/>
      <c r="B2" s="5"/>
      <c r="C2" s="22"/>
    </row>
    <row r="3" spans="1:8" s="4" customFormat="1" ht="20.25" customHeight="1" thickBot="1">
      <c r="A3" s="3" t="s">
        <v>84</v>
      </c>
      <c r="B3" s="3"/>
      <c r="C3" s="148"/>
      <c r="D3" s="149"/>
      <c r="E3" s="149"/>
      <c r="F3" s="150"/>
      <c r="G3" s="151"/>
      <c r="H3" s="151"/>
    </row>
    <row r="4" spans="3:8" s="5" customFormat="1" ht="26.25" thickBot="1">
      <c r="C4" s="212" t="s">
        <v>170</v>
      </c>
      <c r="D4" s="153" t="s">
        <v>14</v>
      </c>
      <c r="E4" s="154" t="s">
        <v>15</v>
      </c>
      <c r="F4" s="155" t="s">
        <v>16</v>
      </c>
      <c r="G4" s="156" t="s">
        <v>17</v>
      </c>
      <c r="H4" s="156" t="s">
        <v>18</v>
      </c>
    </row>
    <row r="5" spans="3:8" s="5" customFormat="1" ht="13.5" thickBot="1">
      <c r="C5" s="157"/>
      <c r="D5" s="158"/>
      <c r="E5" s="158"/>
      <c r="F5" s="159"/>
      <c r="G5" s="159"/>
      <c r="H5" s="159"/>
    </row>
    <row r="6" spans="1:8" s="5" customFormat="1" ht="16.5" thickBot="1">
      <c r="A6" s="6" t="s">
        <v>5</v>
      </c>
      <c r="B6" s="202"/>
      <c r="C6" s="160"/>
      <c r="D6" s="43"/>
      <c r="E6" s="43"/>
      <c r="F6" s="161"/>
      <c r="G6" s="162"/>
      <c r="H6" s="162"/>
    </row>
    <row r="7" spans="1:8" s="5" customFormat="1" ht="16.5" thickBot="1">
      <c r="A7" s="8"/>
      <c r="B7" s="203"/>
      <c r="C7" s="163"/>
      <c r="D7" s="162"/>
      <c r="E7" s="162"/>
      <c r="F7" s="162"/>
      <c r="G7" s="162"/>
      <c r="H7" s="162"/>
    </row>
    <row r="8" spans="1:8" s="182" customFormat="1" ht="13.5" thickBot="1">
      <c r="A8" s="178" t="s">
        <v>0</v>
      </c>
      <c r="B8" s="204" t="s">
        <v>168</v>
      </c>
      <c r="C8" s="179"/>
      <c r="D8" s="180"/>
      <c r="E8" s="180"/>
      <c r="F8" s="176"/>
      <c r="G8" s="181"/>
      <c r="H8" s="181"/>
    </row>
    <row r="9" spans="1:8" s="187" customFormat="1" ht="8.25" customHeight="1">
      <c r="A9" s="183"/>
      <c r="B9" s="205"/>
      <c r="C9" s="179"/>
      <c r="D9" s="184"/>
      <c r="E9" s="184"/>
      <c r="F9" s="185"/>
      <c r="G9" s="186"/>
      <c r="H9" s="186"/>
    </row>
    <row r="10" spans="1:8" ht="12.75">
      <c r="A10" s="29" t="s">
        <v>157</v>
      </c>
      <c r="B10" s="182">
        <v>3</v>
      </c>
      <c r="C10" s="30">
        <v>240815.28</v>
      </c>
      <c r="D10" s="180">
        <f>C10/4</f>
        <v>60203.82</v>
      </c>
      <c r="E10" s="180">
        <f>D10</f>
        <v>60203.82</v>
      </c>
      <c r="F10" s="180">
        <f>D10</f>
        <v>60203.82</v>
      </c>
      <c r="G10" s="180">
        <f>D10</f>
        <v>60203.82</v>
      </c>
      <c r="H10" s="177">
        <f>SUM(D10:G10)</f>
        <v>240815.28</v>
      </c>
    </row>
    <row r="11" spans="1:8" ht="12.75">
      <c r="A11" s="29" t="s">
        <v>66</v>
      </c>
      <c r="B11" s="182">
        <v>1</v>
      </c>
      <c r="C11" s="188">
        <v>109200</v>
      </c>
      <c r="D11" s="180">
        <f aca="true" t="shared" si="0" ref="D11:D25">C11/4</f>
        <v>27300</v>
      </c>
      <c r="E11" s="180">
        <f>D11</f>
        <v>27300</v>
      </c>
      <c r="F11" s="180">
        <f>D11</f>
        <v>27300</v>
      </c>
      <c r="G11" s="180">
        <f>D11</f>
        <v>27300</v>
      </c>
      <c r="H11" s="177">
        <f>SUM(D11:G11)</f>
        <v>109200</v>
      </c>
    </row>
    <row r="12" spans="1:8" ht="12.75">
      <c r="A12" s="29" t="s">
        <v>158</v>
      </c>
      <c r="B12" s="182">
        <v>3</v>
      </c>
      <c r="C12" s="188">
        <v>245888.6</v>
      </c>
      <c r="D12" s="180">
        <f t="shared" si="0"/>
        <v>61472.15</v>
      </c>
      <c r="E12" s="180">
        <f>D12</f>
        <v>61472.15</v>
      </c>
      <c r="F12" s="180">
        <f>D12</f>
        <v>61472.15</v>
      </c>
      <c r="G12" s="180">
        <f>D12</f>
        <v>61472.15</v>
      </c>
      <c r="H12" s="177">
        <f>SUM(D12:G12)</f>
        <v>245888.6</v>
      </c>
    </row>
    <row r="13" spans="3:7" ht="12.75" hidden="1">
      <c r="C13" s="188"/>
      <c r="D13" s="180">
        <f t="shared" si="0"/>
        <v>0</v>
      </c>
      <c r="E13" s="180">
        <v>0</v>
      </c>
      <c r="F13" s="180">
        <v>0</v>
      </c>
      <c r="G13" s="180">
        <v>0</v>
      </c>
    </row>
    <row r="14" spans="3:7" ht="12.75" hidden="1">
      <c r="C14" s="188"/>
      <c r="D14" s="180">
        <f t="shared" si="0"/>
        <v>0</v>
      </c>
      <c r="E14" s="180">
        <v>0</v>
      </c>
      <c r="F14" s="180">
        <v>0</v>
      </c>
      <c r="G14" s="180">
        <v>0</v>
      </c>
    </row>
    <row r="15" spans="3:7" ht="12.75" hidden="1">
      <c r="C15" s="188"/>
      <c r="D15" s="180">
        <f t="shared" si="0"/>
        <v>0</v>
      </c>
      <c r="E15" s="189">
        <v>0</v>
      </c>
      <c r="F15" s="189">
        <v>0</v>
      </c>
      <c r="G15" s="189">
        <v>0</v>
      </c>
    </row>
    <row r="16" spans="3:7" ht="12.75" hidden="1">
      <c r="C16" s="188"/>
      <c r="D16" s="180">
        <f t="shared" si="0"/>
        <v>0</v>
      </c>
      <c r="E16" s="189">
        <v>0</v>
      </c>
      <c r="F16" s="189">
        <v>0</v>
      </c>
      <c r="G16" s="189">
        <v>0</v>
      </c>
    </row>
    <row r="17" spans="3:7" ht="12.75" hidden="1">
      <c r="C17" s="188"/>
      <c r="D17" s="180">
        <f t="shared" si="0"/>
        <v>0</v>
      </c>
      <c r="E17" s="189">
        <v>0</v>
      </c>
      <c r="F17" s="189">
        <v>0</v>
      </c>
      <c r="G17" s="189">
        <v>0</v>
      </c>
    </row>
    <row r="18" spans="3:7" ht="12.75" hidden="1">
      <c r="C18" s="188"/>
      <c r="D18" s="180">
        <f t="shared" si="0"/>
        <v>0</v>
      </c>
      <c r="E18" s="189">
        <v>0</v>
      </c>
      <c r="F18" s="189">
        <v>0</v>
      </c>
      <c r="G18" s="189">
        <v>0</v>
      </c>
    </row>
    <row r="19" spans="3:7" ht="12.75" hidden="1">
      <c r="C19" s="188"/>
      <c r="D19" s="180">
        <f t="shared" si="0"/>
        <v>0</v>
      </c>
      <c r="E19" s="189">
        <v>0</v>
      </c>
      <c r="F19" s="189">
        <v>0</v>
      </c>
      <c r="G19" s="189">
        <v>0</v>
      </c>
    </row>
    <row r="20" spans="3:7" ht="12.75" hidden="1">
      <c r="C20" s="188"/>
      <c r="D20" s="180">
        <f t="shared" si="0"/>
        <v>0</v>
      </c>
      <c r="E20" s="189">
        <v>0</v>
      </c>
      <c r="F20" s="189">
        <v>0</v>
      </c>
      <c r="G20" s="189">
        <v>0</v>
      </c>
    </row>
    <row r="21" spans="3:7" ht="12.75" hidden="1">
      <c r="C21" s="188"/>
      <c r="D21" s="180">
        <f t="shared" si="0"/>
        <v>0</v>
      </c>
      <c r="E21" s="189">
        <v>0</v>
      </c>
      <c r="F21" s="189">
        <v>0</v>
      </c>
      <c r="G21" s="189">
        <v>0</v>
      </c>
    </row>
    <row r="22" spans="4:7" ht="12.75" hidden="1">
      <c r="D22" s="180">
        <f t="shared" si="0"/>
        <v>0</v>
      </c>
      <c r="E22" s="180">
        <v>0</v>
      </c>
      <c r="F22" s="180">
        <v>0</v>
      </c>
      <c r="G22" s="180">
        <v>0</v>
      </c>
    </row>
    <row r="23" spans="4:7" ht="12.75" hidden="1">
      <c r="D23" s="180">
        <f t="shared" si="0"/>
        <v>0</v>
      </c>
      <c r="E23" s="180">
        <v>0</v>
      </c>
      <c r="F23" s="180">
        <v>0</v>
      </c>
      <c r="G23" s="180">
        <v>0</v>
      </c>
    </row>
    <row r="24" spans="4:7" ht="12.75" hidden="1">
      <c r="D24" s="180">
        <f t="shared" si="0"/>
        <v>0</v>
      </c>
      <c r="E24" s="180">
        <v>0</v>
      </c>
      <c r="F24" s="180">
        <v>0</v>
      </c>
      <c r="G24" s="180">
        <v>0</v>
      </c>
    </row>
    <row r="25" spans="3:7" ht="13.5" customHeight="1" hidden="1">
      <c r="C25" s="188"/>
      <c r="D25" s="180">
        <f t="shared" si="0"/>
        <v>0</v>
      </c>
      <c r="E25" s="180">
        <v>0</v>
      </c>
      <c r="F25" s="180">
        <v>0</v>
      </c>
      <c r="G25" s="180">
        <v>0</v>
      </c>
    </row>
    <row r="26" spans="4:6" ht="12.75" customHeight="1">
      <c r="D26" s="180"/>
      <c r="E26" s="60"/>
      <c r="F26" s="180"/>
    </row>
    <row r="27" spans="1:8" s="1" customFormat="1" ht="12.75">
      <c r="A27" s="15" t="s">
        <v>19</v>
      </c>
      <c r="B27" s="5">
        <f>SUM(B10:B26)</f>
        <v>7</v>
      </c>
      <c r="C27" s="167">
        <f>SUM(C10:C25)</f>
        <v>595903.88</v>
      </c>
      <c r="D27" s="59">
        <f>SUM(D10:D26)</f>
        <v>148975.97</v>
      </c>
      <c r="E27" s="59">
        <f>SUM(E10:E26)</f>
        <v>148975.97</v>
      </c>
      <c r="F27" s="59">
        <f>SUM(F10:F26)</f>
        <v>148975.97</v>
      </c>
      <c r="G27" s="59">
        <f>SUM(G10:G26)</f>
        <v>148975.97</v>
      </c>
      <c r="H27" s="40">
        <f>SUM(D27:G27)</f>
        <v>595903.88</v>
      </c>
    </row>
    <row r="28" spans="1:6" ht="12.75">
      <c r="A28" s="190" t="s">
        <v>1</v>
      </c>
      <c r="B28" s="204"/>
      <c r="C28" s="179"/>
      <c r="D28" s="180"/>
      <c r="E28" s="189"/>
      <c r="F28" s="180"/>
    </row>
    <row r="29" spans="3:6" ht="12.75">
      <c r="C29" s="188"/>
      <c r="D29" s="180"/>
      <c r="E29" s="189"/>
      <c r="F29" s="180"/>
    </row>
    <row r="30" spans="3:8" ht="12.75" hidden="1">
      <c r="C30" s="168"/>
      <c r="D30" s="180">
        <f>C30/4</f>
        <v>0</v>
      </c>
      <c r="E30" s="180">
        <v>0</v>
      </c>
      <c r="F30" s="180">
        <v>0</v>
      </c>
      <c r="G30" s="180">
        <v>0</v>
      </c>
      <c r="H30" s="177">
        <f>SUM(D30:G30)</f>
        <v>0</v>
      </c>
    </row>
    <row r="31" spans="3:6" ht="12.75" hidden="1">
      <c r="C31" s="188"/>
      <c r="D31" s="180"/>
      <c r="E31" s="189"/>
      <c r="F31" s="180"/>
    </row>
    <row r="32" spans="1:8" s="1" customFormat="1" ht="12.75">
      <c r="A32" s="15" t="s">
        <v>19</v>
      </c>
      <c r="B32" s="5"/>
      <c r="C32" s="167">
        <f>SUM(C30:C31)</f>
        <v>0</v>
      </c>
      <c r="D32" s="40">
        <f>SUM(D29:D31)</f>
        <v>0</v>
      </c>
      <c r="E32" s="40">
        <v>0</v>
      </c>
      <c r="F32" s="40">
        <v>0</v>
      </c>
      <c r="G32" s="40">
        <v>0</v>
      </c>
      <c r="H32" s="40">
        <v>0</v>
      </c>
    </row>
    <row r="33" spans="1:6" ht="12.75">
      <c r="A33" s="190" t="s">
        <v>2</v>
      </c>
      <c r="B33" s="204"/>
      <c r="C33" s="179"/>
      <c r="D33" s="180"/>
      <c r="E33" s="189"/>
      <c r="F33" s="180"/>
    </row>
    <row r="34" spans="3:6" ht="12.75">
      <c r="C34" s="188"/>
      <c r="D34" s="180"/>
      <c r="E34" s="189"/>
      <c r="F34" s="180"/>
    </row>
    <row r="35" spans="1:5" ht="12.75" hidden="1">
      <c r="A35" s="15"/>
      <c r="B35" s="5"/>
      <c r="C35" s="167"/>
      <c r="D35" s="43"/>
      <c r="E35" s="189"/>
    </row>
    <row r="36" spans="1:8" ht="13.5" thickBot="1">
      <c r="A36" s="15" t="s">
        <v>19</v>
      </c>
      <c r="B36" s="5"/>
      <c r="C36" s="167">
        <v>0</v>
      </c>
      <c r="D36" s="40">
        <f>SUM(D35:D35)</f>
        <v>0</v>
      </c>
      <c r="E36" s="40">
        <v>0</v>
      </c>
      <c r="F36" s="40">
        <v>0</v>
      </c>
      <c r="G36" s="40">
        <v>0</v>
      </c>
      <c r="H36" s="40">
        <f>SUM(H35:H35)</f>
        <v>0</v>
      </c>
    </row>
    <row r="37" spans="1:8" s="1" customFormat="1" ht="13.5" thickBot="1">
      <c r="A37" s="31" t="s">
        <v>146</v>
      </c>
      <c r="B37" s="204"/>
      <c r="C37" s="191"/>
      <c r="D37" s="176"/>
      <c r="E37" s="180"/>
      <c r="F37" s="62"/>
      <c r="G37" s="40"/>
      <c r="H37" s="40"/>
    </row>
    <row r="38" spans="1:8" s="1" customFormat="1" ht="6.75" customHeight="1">
      <c r="A38" s="29"/>
      <c r="B38" s="182"/>
      <c r="C38" s="188"/>
      <c r="D38" s="40"/>
      <c r="E38" s="59"/>
      <c r="F38" s="62"/>
      <c r="G38" s="40"/>
      <c r="H38" s="177"/>
    </row>
    <row r="39" spans="1:8" ht="12.75">
      <c r="A39" s="29" t="s">
        <v>157</v>
      </c>
      <c r="C39" s="188">
        <f>C10*0.23</f>
        <v>55387.5144</v>
      </c>
      <c r="D39" s="180">
        <f>C39/4</f>
        <v>13846.8786</v>
      </c>
      <c r="E39" s="180">
        <f>D39</f>
        <v>13846.8786</v>
      </c>
      <c r="F39" s="180">
        <f>D39</f>
        <v>13846.8786</v>
      </c>
      <c r="G39" s="180">
        <f>D39</f>
        <v>13846.8786</v>
      </c>
      <c r="H39" s="177">
        <f>SUM(D39:G39)</f>
        <v>55387.5144</v>
      </c>
    </row>
    <row r="40" spans="1:8" ht="12.75">
      <c r="A40" s="29" t="s">
        <v>66</v>
      </c>
      <c r="C40" s="188">
        <f>C11*0.23</f>
        <v>25116</v>
      </c>
      <c r="D40" s="180">
        <f>C40/4</f>
        <v>6279</v>
      </c>
      <c r="E40" s="180">
        <f>D40</f>
        <v>6279</v>
      </c>
      <c r="F40" s="180">
        <f>D40</f>
        <v>6279</v>
      </c>
      <c r="G40" s="180">
        <f>D40</f>
        <v>6279</v>
      </c>
      <c r="H40" s="177">
        <f>SUM(D40:G40)</f>
        <v>25116</v>
      </c>
    </row>
    <row r="41" spans="1:8" ht="12.75">
      <c r="A41" s="29" t="s">
        <v>158</v>
      </c>
      <c r="C41" s="188">
        <f>C12*0.23</f>
        <v>56554.378000000004</v>
      </c>
      <c r="D41" s="180">
        <f>C41/4</f>
        <v>14138.594500000001</v>
      </c>
      <c r="E41" s="180">
        <f>D41</f>
        <v>14138.594500000001</v>
      </c>
      <c r="F41" s="180">
        <f>D41</f>
        <v>14138.594500000001</v>
      </c>
      <c r="G41" s="180">
        <f>D41</f>
        <v>14138.594500000001</v>
      </c>
      <c r="H41" s="177">
        <f>SUM(D41:G41)</f>
        <v>56554.378000000004</v>
      </c>
    </row>
    <row r="42" spans="3:7" ht="12.75" hidden="1">
      <c r="C42" s="188"/>
      <c r="D42" s="180"/>
      <c r="E42" s="180"/>
      <c r="F42" s="180"/>
      <c r="G42" s="180"/>
    </row>
    <row r="43" spans="3:7" ht="12.75" hidden="1">
      <c r="C43" s="188"/>
      <c r="D43" s="180"/>
      <c r="E43" s="180"/>
      <c r="F43" s="180"/>
      <c r="G43" s="180"/>
    </row>
    <row r="44" spans="3:7" ht="12.75" hidden="1">
      <c r="C44" s="188"/>
      <c r="D44" s="180"/>
      <c r="E44" s="180"/>
      <c r="F44" s="180"/>
      <c r="G44" s="180"/>
    </row>
    <row r="45" spans="3:7" ht="12.75" hidden="1">
      <c r="C45" s="188"/>
      <c r="D45" s="180"/>
      <c r="E45" s="180"/>
      <c r="F45" s="180"/>
      <c r="G45" s="180"/>
    </row>
    <row r="46" spans="3:7" ht="12.75" hidden="1">
      <c r="C46" s="188"/>
      <c r="D46" s="180"/>
      <c r="E46" s="180"/>
      <c r="F46" s="180"/>
      <c r="G46" s="180"/>
    </row>
    <row r="47" spans="3:7" ht="12.75" hidden="1">
      <c r="C47" s="188"/>
      <c r="D47" s="180"/>
      <c r="E47" s="180"/>
      <c r="F47" s="180"/>
      <c r="G47" s="180"/>
    </row>
    <row r="48" spans="3:7" ht="12.75" hidden="1">
      <c r="C48" s="188"/>
      <c r="D48" s="180"/>
      <c r="E48" s="180"/>
      <c r="F48" s="180"/>
      <c r="G48" s="180"/>
    </row>
    <row r="49" spans="3:7" ht="12.75" hidden="1">
      <c r="C49" s="188"/>
      <c r="D49" s="180"/>
      <c r="E49" s="180"/>
      <c r="F49" s="180"/>
      <c r="G49" s="180"/>
    </row>
    <row r="50" spans="3:7" ht="12.75" hidden="1">
      <c r="C50" s="188"/>
      <c r="D50" s="180"/>
      <c r="E50" s="180"/>
      <c r="F50" s="180"/>
      <c r="G50" s="180"/>
    </row>
    <row r="51" spans="3:7" ht="12.75" hidden="1">
      <c r="C51" s="188"/>
      <c r="D51" s="180"/>
      <c r="E51" s="180"/>
      <c r="F51" s="180"/>
      <c r="G51" s="180"/>
    </row>
    <row r="52" spans="3:7" ht="12.75" hidden="1">
      <c r="C52" s="188"/>
      <c r="D52" s="180"/>
      <c r="E52" s="180"/>
      <c r="F52" s="180"/>
      <c r="G52" s="180"/>
    </row>
    <row r="53" spans="3:7" ht="12.75" hidden="1">
      <c r="C53" s="188"/>
      <c r="D53" s="180"/>
      <c r="E53" s="189"/>
      <c r="F53" s="189"/>
      <c r="G53" s="189"/>
    </row>
    <row r="54" spans="3:7" ht="13.5" customHeight="1" hidden="1">
      <c r="C54" s="188"/>
      <c r="D54" s="180"/>
      <c r="E54" s="180"/>
      <c r="F54" s="180"/>
      <c r="G54" s="180"/>
    </row>
    <row r="55" spans="3:7" ht="12.75" hidden="1">
      <c r="C55" s="188"/>
      <c r="D55" s="180"/>
      <c r="E55" s="180"/>
      <c r="F55" s="180"/>
      <c r="G55" s="180"/>
    </row>
    <row r="56" spans="3:6" ht="12.75">
      <c r="C56" s="168"/>
      <c r="D56" s="59"/>
      <c r="E56" s="189"/>
      <c r="F56" s="180"/>
    </row>
    <row r="57" spans="1:9" s="1" customFormat="1" ht="12.75">
      <c r="A57" s="15" t="s">
        <v>19</v>
      </c>
      <c r="B57" s="5"/>
      <c r="C57" s="167">
        <f>SUM(C39:C55)</f>
        <v>137057.8924</v>
      </c>
      <c r="D57" s="115">
        <f>SUM(D39:D56)</f>
        <v>34264.4731</v>
      </c>
      <c r="E57" s="115">
        <f>SUM(E39:E56)</f>
        <v>34264.4731</v>
      </c>
      <c r="F57" s="115">
        <f>SUM(F39:F56)</f>
        <v>34264.4731</v>
      </c>
      <c r="G57" s="115">
        <f>SUM(G39:G56)</f>
        <v>34264.4731</v>
      </c>
      <c r="H57" s="40">
        <f>SUM(D57:G57)</f>
        <v>137057.8924</v>
      </c>
      <c r="I57" s="22"/>
    </row>
    <row r="58" spans="1:8" s="1" customFormat="1" ht="12.75">
      <c r="A58" s="190" t="s">
        <v>3</v>
      </c>
      <c r="B58" s="204"/>
      <c r="C58" s="179"/>
      <c r="D58" s="192"/>
      <c r="E58" s="180"/>
      <c r="F58" s="62"/>
      <c r="G58" s="40"/>
      <c r="H58" s="40"/>
    </row>
    <row r="59" spans="3:5" ht="12.75">
      <c r="C59" s="188"/>
      <c r="D59" s="177"/>
      <c r="E59" s="177"/>
    </row>
    <row r="60" spans="1:8" ht="12.75">
      <c r="A60" s="15" t="s">
        <v>19</v>
      </c>
      <c r="B60" s="5"/>
      <c r="C60" s="167">
        <v>0</v>
      </c>
      <c r="D60" s="40">
        <f>SUM(D58:D59)</f>
        <v>0</v>
      </c>
      <c r="E60" s="40">
        <f>SUM(E58:E59)</f>
        <v>0</v>
      </c>
      <c r="F60" s="40">
        <f>SUM(F58:F59)</f>
        <v>0</v>
      </c>
      <c r="G60" s="40">
        <f>SUM(G58:G59)</f>
        <v>0</v>
      </c>
      <c r="H60" s="40">
        <f>SUM(D60:G60)</f>
        <v>0</v>
      </c>
    </row>
    <row r="61" spans="1:6" ht="13.5" thickBot="1">
      <c r="A61" s="15"/>
      <c r="B61" s="5"/>
      <c r="C61" s="167"/>
      <c r="D61" s="177"/>
      <c r="E61" s="177"/>
      <c r="F61" s="177"/>
    </row>
    <row r="62" spans="1:9" ht="16.5" thickBot="1">
      <c r="A62" s="6" t="s">
        <v>20</v>
      </c>
      <c r="B62" s="202">
        <f>B27</f>
        <v>7</v>
      </c>
      <c r="C62" s="170">
        <f>C57+C32+C27</f>
        <v>732961.7724</v>
      </c>
      <c r="D62" s="43">
        <f>D60+D57+D36+D32+D27</f>
        <v>183240.4431</v>
      </c>
      <c r="E62" s="43">
        <f>E60+E57+E36+E32+E27</f>
        <v>183240.4431</v>
      </c>
      <c r="F62" s="43">
        <f>F60+F57+F36+F32+F27</f>
        <v>183240.4431</v>
      </c>
      <c r="G62" s="43">
        <f>G60+G57+G36+G32+G27</f>
        <v>183240.4431</v>
      </c>
      <c r="H62" s="43">
        <f>H60+H57+H36+H32+H27</f>
        <v>732961.7724</v>
      </c>
      <c r="I62" s="30"/>
    </row>
    <row r="63" spans="1:6" ht="13.5" thickBot="1">
      <c r="A63" s="15"/>
      <c r="B63" s="5"/>
      <c r="C63" s="167"/>
      <c r="D63" s="177"/>
      <c r="E63" s="177"/>
      <c r="F63" s="177"/>
    </row>
    <row r="64" spans="1:6" ht="16.5" thickBot="1">
      <c r="A64" s="6" t="s">
        <v>4</v>
      </c>
      <c r="B64" s="202"/>
      <c r="C64" s="160"/>
      <c r="D64" s="177"/>
      <c r="E64" s="177"/>
      <c r="F64" s="177"/>
    </row>
    <row r="65" spans="1:5" ht="16.5" thickBot="1">
      <c r="A65" s="23"/>
      <c r="B65" s="203"/>
      <c r="C65" s="160"/>
      <c r="D65" s="192"/>
      <c r="E65" s="180"/>
    </row>
    <row r="66" spans="1:5" ht="13.5" thickBot="1">
      <c r="A66" s="31" t="s">
        <v>6</v>
      </c>
      <c r="B66" s="204"/>
      <c r="C66" s="191"/>
      <c r="D66" s="180"/>
      <c r="E66" s="180"/>
    </row>
    <row r="67" spans="1:6" ht="12.75">
      <c r="A67" s="32" t="s">
        <v>35</v>
      </c>
      <c r="B67" s="205"/>
      <c r="C67" s="191"/>
      <c r="D67" s="180"/>
      <c r="F67" s="193"/>
    </row>
    <row r="68" spans="4:8" ht="12.75" hidden="1">
      <c r="D68" s="180"/>
      <c r="E68" s="180"/>
      <c r="H68" s="177">
        <f aca="true" t="shared" si="1" ref="H68:H73">SUM(D68:G68)</f>
        <v>0</v>
      </c>
    </row>
    <row r="69" spans="4:8" ht="12.75" hidden="1">
      <c r="D69" s="180"/>
      <c r="E69" s="180"/>
      <c r="H69" s="177">
        <f t="shared" si="1"/>
        <v>0</v>
      </c>
    </row>
    <row r="70" spans="4:8" ht="12.75" hidden="1">
      <c r="D70" s="180"/>
      <c r="E70" s="180"/>
      <c r="H70" s="177">
        <f t="shared" si="1"/>
        <v>0</v>
      </c>
    </row>
    <row r="71" spans="4:8" ht="12.75" hidden="1">
      <c r="D71" s="180"/>
      <c r="E71" s="180"/>
      <c r="H71" s="177">
        <f t="shared" si="1"/>
        <v>0</v>
      </c>
    </row>
    <row r="72" spans="1:8" ht="12.75" hidden="1">
      <c r="A72" s="15"/>
      <c r="B72" s="5"/>
      <c r="C72" s="21"/>
      <c r="D72" s="192"/>
      <c r="E72" s="180"/>
      <c r="H72" s="177">
        <f t="shared" si="1"/>
        <v>0</v>
      </c>
    </row>
    <row r="73" spans="1:8" ht="12.75" hidden="1">
      <c r="A73" s="15"/>
      <c r="B73" s="5"/>
      <c r="C73" s="21"/>
      <c r="D73" s="65"/>
      <c r="E73" s="180"/>
      <c r="H73" s="177">
        <f t="shared" si="1"/>
        <v>0</v>
      </c>
    </row>
    <row r="74" spans="1:9" ht="13.5" thickBot="1">
      <c r="A74" s="15" t="s">
        <v>19</v>
      </c>
      <c r="B74" s="5"/>
      <c r="C74" s="21">
        <v>0</v>
      </c>
      <c r="D74" s="40">
        <f>SUM(D68:D73)</f>
        <v>0</v>
      </c>
      <c r="E74" s="40">
        <f>SUM(E68:E73)</f>
        <v>0</v>
      </c>
      <c r="F74" s="40">
        <f>SUM(F68:F73)</f>
        <v>0</v>
      </c>
      <c r="G74" s="40">
        <f>SUM(G68:G73)</f>
        <v>0</v>
      </c>
      <c r="H74" s="40">
        <f>SUM(H68:H73)</f>
        <v>0</v>
      </c>
      <c r="I74" s="30"/>
    </row>
    <row r="75" spans="1:8" ht="13.5" thickBot="1">
      <c r="A75" s="31" t="s">
        <v>8</v>
      </c>
      <c r="B75" s="204"/>
      <c r="C75" s="191"/>
      <c r="D75" s="62"/>
      <c r="E75" s="62"/>
      <c r="F75" s="62"/>
      <c r="G75" s="40"/>
      <c r="H75" s="40"/>
    </row>
    <row r="76" spans="1:8" ht="12.75">
      <c r="A76" s="32" t="s">
        <v>35</v>
      </c>
      <c r="B76" s="205"/>
      <c r="C76" s="191"/>
      <c r="D76" s="62"/>
      <c r="E76" s="62"/>
      <c r="F76" s="62"/>
      <c r="G76" s="40"/>
      <c r="H76" s="40"/>
    </row>
    <row r="77" spans="1:8" ht="12.75" hidden="1">
      <c r="A77" s="15"/>
      <c r="B77" s="5"/>
      <c r="C77" s="21"/>
      <c r="D77" s="62"/>
      <c r="E77" s="62"/>
      <c r="F77" s="62"/>
      <c r="G77" s="40"/>
      <c r="H77" s="40">
        <f>SUM(D77:G77)</f>
        <v>0</v>
      </c>
    </row>
    <row r="78" spans="1:8" ht="12.75" hidden="1">
      <c r="A78" s="15"/>
      <c r="B78" s="5"/>
      <c r="C78" s="21"/>
      <c r="D78" s="62"/>
      <c r="E78" s="62"/>
      <c r="F78" s="62"/>
      <c r="G78" s="40"/>
      <c r="H78" s="40">
        <f>SUM(D78:G78)</f>
        <v>0</v>
      </c>
    </row>
    <row r="79" spans="1:9" ht="13.5" thickBot="1">
      <c r="A79" s="15" t="s">
        <v>19</v>
      </c>
      <c r="B79" s="5"/>
      <c r="C79" s="21">
        <v>0</v>
      </c>
      <c r="D79" s="40">
        <f>SUM(D76:D78)</f>
        <v>0</v>
      </c>
      <c r="E79" s="40">
        <f>SUM(E76:E78)</f>
        <v>0</v>
      </c>
      <c r="F79" s="40">
        <f>SUM(F76:F78)</f>
        <v>0</v>
      </c>
      <c r="G79" s="40">
        <f>SUM(G76:G78)</f>
        <v>0</v>
      </c>
      <c r="H79" s="40">
        <f>SUM(H76:H78)</f>
        <v>0</v>
      </c>
      <c r="I79" s="30"/>
    </row>
    <row r="80" spans="1:8" ht="13.5" thickBot="1">
      <c r="A80" s="31" t="s">
        <v>7</v>
      </c>
      <c r="B80" s="204"/>
      <c r="C80" s="191"/>
      <c r="D80" s="62"/>
      <c r="E80" s="62"/>
      <c r="F80" s="62"/>
      <c r="G80" s="40"/>
      <c r="H80" s="40"/>
    </row>
    <row r="81" spans="1:8" ht="12.75">
      <c r="A81" s="32" t="s">
        <v>36</v>
      </c>
      <c r="B81" s="205"/>
      <c r="C81" s="191"/>
      <c r="D81" s="62"/>
      <c r="E81" s="62"/>
      <c r="F81" s="62"/>
      <c r="G81" s="40"/>
      <c r="H81" s="40"/>
    </row>
    <row r="82" spans="1:8" ht="12.75" hidden="1">
      <c r="A82" s="15"/>
      <c r="B82" s="5"/>
      <c r="C82" s="21"/>
      <c r="D82" s="62"/>
      <c r="E82" s="62"/>
      <c r="F82" s="62"/>
      <c r="G82" s="40"/>
      <c r="H82" s="40">
        <f aca="true" t="shared" si="2" ref="H82:H92">SUM(D82:G82)</f>
        <v>0</v>
      </c>
    </row>
    <row r="83" spans="1:8" ht="12.75" hidden="1">
      <c r="A83" s="15"/>
      <c r="B83" s="5"/>
      <c r="C83" s="21"/>
      <c r="D83" s="62"/>
      <c r="E83" s="62"/>
      <c r="F83" s="62"/>
      <c r="G83" s="40"/>
      <c r="H83" s="40">
        <f t="shared" si="2"/>
        <v>0</v>
      </c>
    </row>
    <row r="84" spans="1:8" ht="12.75" hidden="1">
      <c r="A84" s="15"/>
      <c r="B84" s="5"/>
      <c r="C84" s="21"/>
      <c r="D84" s="62"/>
      <c r="E84" s="62"/>
      <c r="F84" s="62"/>
      <c r="G84" s="40"/>
      <c r="H84" s="40">
        <f t="shared" si="2"/>
        <v>0</v>
      </c>
    </row>
    <row r="85" spans="1:8" ht="12.75" hidden="1">
      <c r="A85" s="15"/>
      <c r="B85" s="5"/>
      <c r="C85" s="21"/>
      <c r="D85" s="62"/>
      <c r="E85" s="62"/>
      <c r="F85" s="62"/>
      <c r="G85" s="40"/>
      <c r="H85" s="40">
        <f t="shared" si="2"/>
        <v>0</v>
      </c>
    </row>
    <row r="86" spans="1:8" ht="12.75" hidden="1">
      <c r="A86" s="15"/>
      <c r="B86" s="5"/>
      <c r="C86" s="21"/>
      <c r="D86" s="62"/>
      <c r="E86" s="62"/>
      <c r="F86" s="62"/>
      <c r="G86" s="40"/>
      <c r="H86" s="40">
        <f t="shared" si="2"/>
        <v>0</v>
      </c>
    </row>
    <row r="87" spans="1:8" ht="12.75" hidden="1">
      <c r="A87" s="15"/>
      <c r="B87" s="5"/>
      <c r="C87" s="21"/>
      <c r="D87" s="62"/>
      <c r="E87" s="62"/>
      <c r="F87" s="62"/>
      <c r="G87" s="40"/>
      <c r="H87" s="40">
        <f t="shared" si="2"/>
        <v>0</v>
      </c>
    </row>
    <row r="88" spans="1:8" ht="12.75" hidden="1">
      <c r="A88" s="15"/>
      <c r="B88" s="5"/>
      <c r="C88" s="21"/>
      <c r="D88" s="62"/>
      <c r="E88" s="62"/>
      <c r="F88" s="62"/>
      <c r="G88" s="40"/>
      <c r="H88" s="40">
        <f t="shared" si="2"/>
        <v>0</v>
      </c>
    </row>
    <row r="89" spans="1:8" ht="12.75" hidden="1">
      <c r="A89" s="15"/>
      <c r="B89" s="5"/>
      <c r="C89" s="21"/>
      <c r="D89" s="62"/>
      <c r="E89" s="62"/>
      <c r="F89" s="62"/>
      <c r="G89" s="40"/>
      <c r="H89" s="40">
        <f t="shared" si="2"/>
        <v>0</v>
      </c>
    </row>
    <row r="90" spans="1:8" ht="12.75" hidden="1">
      <c r="A90" s="15"/>
      <c r="B90" s="5"/>
      <c r="C90" s="21"/>
      <c r="D90" s="62"/>
      <c r="E90" s="62"/>
      <c r="F90" s="62"/>
      <c r="G90" s="40"/>
      <c r="H90" s="40">
        <f t="shared" si="2"/>
        <v>0</v>
      </c>
    </row>
    <row r="91" spans="1:8" ht="12.75" hidden="1">
      <c r="A91" s="15"/>
      <c r="B91" s="5"/>
      <c r="C91" s="21"/>
      <c r="D91" s="62"/>
      <c r="E91" s="62"/>
      <c r="F91" s="62"/>
      <c r="G91" s="40"/>
      <c r="H91" s="40">
        <f t="shared" si="2"/>
        <v>0</v>
      </c>
    </row>
    <row r="92" spans="1:8" ht="12.75" hidden="1">
      <c r="A92" s="15"/>
      <c r="B92" s="5"/>
      <c r="C92" s="21"/>
      <c r="D92" s="62"/>
      <c r="E92" s="62"/>
      <c r="F92" s="62"/>
      <c r="G92" s="40"/>
      <c r="H92" s="40">
        <f t="shared" si="2"/>
        <v>0</v>
      </c>
    </row>
    <row r="93" spans="1:8" ht="13.5" thickBot="1">
      <c r="A93" s="15" t="s">
        <v>19</v>
      </c>
      <c r="B93" s="5"/>
      <c r="C93" s="21">
        <v>0</v>
      </c>
      <c r="D93" s="40">
        <f>SUM(D81:D92)</f>
        <v>0</v>
      </c>
      <c r="E93" s="40">
        <f>SUM(E81:E92)</f>
        <v>0</v>
      </c>
      <c r="F93" s="40">
        <f>SUM(F81:F92)</f>
        <v>0</v>
      </c>
      <c r="G93" s="40">
        <f>SUM(G81:G92)</f>
        <v>0</v>
      </c>
      <c r="H93" s="40">
        <f>SUM(H81:H92)</f>
        <v>0</v>
      </c>
    </row>
    <row r="94" spans="1:8" ht="13.5" thickBot="1">
      <c r="A94" s="31" t="s">
        <v>9</v>
      </c>
      <c r="B94" s="204"/>
      <c r="C94" s="191"/>
      <c r="D94" s="62"/>
      <c r="E94" s="62"/>
      <c r="F94" s="62"/>
      <c r="G94" s="40"/>
      <c r="H94" s="40"/>
    </row>
    <row r="95" spans="1:8" ht="12.75">
      <c r="A95" s="32" t="s">
        <v>35</v>
      </c>
      <c r="B95" s="205"/>
      <c r="C95" s="191"/>
      <c r="D95" s="67"/>
      <c r="E95" s="62"/>
      <c r="F95" s="62"/>
      <c r="G95" s="40"/>
      <c r="H95" s="40"/>
    </row>
    <row r="96" spans="1:8" ht="12.75" hidden="1">
      <c r="A96" s="32"/>
      <c r="B96" s="205"/>
      <c r="C96" s="191"/>
      <c r="D96" s="67"/>
      <c r="E96" s="62"/>
      <c r="F96" s="62"/>
      <c r="G96" s="40"/>
      <c r="H96" s="40">
        <f aca="true" t="shared" si="3" ref="H96:H104">SUM(D96:G96)</f>
        <v>0</v>
      </c>
    </row>
    <row r="97" spans="1:8" ht="12.75" hidden="1">
      <c r="A97" s="32"/>
      <c r="B97" s="205"/>
      <c r="C97" s="191"/>
      <c r="D97" s="67"/>
      <c r="E97" s="62"/>
      <c r="F97" s="62"/>
      <c r="G97" s="40"/>
      <c r="H97" s="40">
        <f t="shared" si="3"/>
        <v>0</v>
      </c>
    </row>
    <row r="98" spans="1:8" ht="12.75" hidden="1">
      <c r="A98" s="32"/>
      <c r="B98" s="205"/>
      <c r="C98" s="191"/>
      <c r="D98" s="67"/>
      <c r="E98" s="62"/>
      <c r="F98" s="62"/>
      <c r="G98" s="40"/>
      <c r="H98" s="40">
        <f t="shared" si="3"/>
        <v>0</v>
      </c>
    </row>
    <row r="99" spans="1:8" ht="12.75" hidden="1">
      <c r="A99" s="32"/>
      <c r="B99" s="205"/>
      <c r="C99" s="191"/>
      <c r="D99" s="67"/>
      <c r="E99" s="62"/>
      <c r="F99" s="62"/>
      <c r="G99" s="40"/>
      <c r="H99" s="40">
        <f t="shared" si="3"/>
        <v>0</v>
      </c>
    </row>
    <row r="100" spans="1:8" ht="12.75" hidden="1">
      <c r="A100" s="32"/>
      <c r="B100" s="205"/>
      <c r="C100" s="191"/>
      <c r="D100" s="67"/>
      <c r="E100" s="62"/>
      <c r="F100" s="62"/>
      <c r="G100" s="40"/>
      <c r="H100" s="40">
        <f t="shared" si="3"/>
        <v>0</v>
      </c>
    </row>
    <row r="101" spans="1:8" ht="12.75" hidden="1">
      <c r="A101" s="32"/>
      <c r="B101" s="205"/>
      <c r="C101" s="191"/>
      <c r="D101" s="67"/>
      <c r="E101" s="62"/>
      <c r="F101" s="62"/>
      <c r="G101" s="40"/>
      <c r="H101" s="40">
        <f t="shared" si="3"/>
        <v>0</v>
      </c>
    </row>
    <row r="102" spans="1:8" ht="12.75" hidden="1">
      <c r="A102" s="32"/>
      <c r="B102" s="205"/>
      <c r="C102" s="191"/>
      <c r="D102" s="67"/>
      <c r="E102" s="62"/>
      <c r="F102" s="62"/>
      <c r="G102" s="40"/>
      <c r="H102" s="40">
        <f t="shared" si="3"/>
        <v>0</v>
      </c>
    </row>
    <row r="103" spans="1:8" ht="12.75" hidden="1">
      <c r="A103" s="15"/>
      <c r="B103" s="5"/>
      <c r="C103" s="21"/>
      <c r="D103" s="67"/>
      <c r="E103" s="62"/>
      <c r="F103" s="62"/>
      <c r="G103" s="40"/>
      <c r="H103" s="40">
        <f t="shared" si="3"/>
        <v>0</v>
      </c>
    </row>
    <row r="104" spans="4:8" ht="12.75" hidden="1">
      <c r="D104" s="62"/>
      <c r="E104" s="62"/>
      <c r="F104" s="62"/>
      <c r="G104" s="40"/>
      <c r="H104" s="40">
        <f t="shared" si="3"/>
        <v>0</v>
      </c>
    </row>
    <row r="105" spans="1:9" ht="13.5" thickBot="1">
      <c r="A105" s="15" t="s">
        <v>19</v>
      </c>
      <c r="B105" s="5"/>
      <c r="C105" s="21">
        <v>0</v>
      </c>
      <c r="D105" s="40">
        <f>SUM(D96:D104)</f>
        <v>0</v>
      </c>
      <c r="E105" s="40">
        <f>SUM(E96:E104)</f>
        <v>0</v>
      </c>
      <c r="F105" s="40">
        <f>SUM(F96:F104)</f>
        <v>0</v>
      </c>
      <c r="G105" s="40">
        <f>SUM(G96:G104)</f>
        <v>0</v>
      </c>
      <c r="H105" s="40">
        <f>SUM(H96:H104)</f>
        <v>0</v>
      </c>
      <c r="I105" s="30"/>
    </row>
    <row r="106" spans="1:8" ht="13.5" thickBot="1">
      <c r="A106" s="31" t="s">
        <v>10</v>
      </c>
      <c r="B106" s="204"/>
      <c r="C106" s="191"/>
      <c r="D106" s="62"/>
      <c r="E106" s="62"/>
      <c r="F106" s="62"/>
      <c r="G106" s="40"/>
      <c r="H106" s="40"/>
    </row>
    <row r="107" spans="1:8" ht="12.75">
      <c r="A107" s="32" t="s">
        <v>36</v>
      </c>
      <c r="B107" s="205"/>
      <c r="C107" s="191"/>
      <c r="D107" s="67"/>
      <c r="E107" s="133"/>
      <c r="F107" s="62"/>
      <c r="G107" s="40"/>
      <c r="H107" s="40"/>
    </row>
    <row r="108" spans="1:8" ht="12.75" hidden="1">
      <c r="A108" s="32"/>
      <c r="B108" s="205"/>
      <c r="C108" s="191"/>
      <c r="D108" s="67"/>
      <c r="E108" s="133"/>
      <c r="F108" s="62"/>
      <c r="G108" s="40"/>
      <c r="H108" s="40">
        <f aca="true" t="shared" si="4" ref="H108:H139">SUM(D108:G108)</f>
        <v>0</v>
      </c>
    </row>
    <row r="109" spans="1:8" ht="12.75" hidden="1">
      <c r="A109" s="32"/>
      <c r="B109" s="205"/>
      <c r="C109" s="191"/>
      <c r="D109" s="67"/>
      <c r="E109" s="133"/>
      <c r="F109" s="62"/>
      <c r="G109" s="40"/>
      <c r="H109" s="40">
        <f t="shared" si="4"/>
        <v>0</v>
      </c>
    </row>
    <row r="110" spans="1:8" ht="12.75" hidden="1">
      <c r="A110" s="32"/>
      <c r="B110" s="205"/>
      <c r="C110" s="191"/>
      <c r="D110" s="67"/>
      <c r="E110" s="133"/>
      <c r="F110" s="62"/>
      <c r="G110" s="40"/>
      <c r="H110" s="40">
        <f t="shared" si="4"/>
        <v>0</v>
      </c>
    </row>
    <row r="111" spans="1:8" ht="12.75" hidden="1">
      <c r="A111" s="32"/>
      <c r="B111" s="205"/>
      <c r="C111" s="191"/>
      <c r="D111" s="67"/>
      <c r="E111" s="133"/>
      <c r="F111" s="62"/>
      <c r="G111" s="40"/>
      <c r="H111" s="40">
        <f t="shared" si="4"/>
        <v>0</v>
      </c>
    </row>
    <row r="112" spans="1:8" ht="12.75" hidden="1">
      <c r="A112" s="32"/>
      <c r="B112" s="205"/>
      <c r="C112" s="191"/>
      <c r="D112" s="67"/>
      <c r="E112" s="133"/>
      <c r="F112" s="62"/>
      <c r="G112" s="40"/>
      <c r="H112" s="40">
        <f t="shared" si="4"/>
        <v>0</v>
      </c>
    </row>
    <row r="113" spans="1:8" ht="12.75" hidden="1">
      <c r="A113" s="32"/>
      <c r="B113" s="205"/>
      <c r="C113" s="191"/>
      <c r="D113" s="67"/>
      <c r="E113" s="133"/>
      <c r="F113" s="62"/>
      <c r="G113" s="40"/>
      <c r="H113" s="40">
        <f t="shared" si="4"/>
        <v>0</v>
      </c>
    </row>
    <row r="114" spans="1:8" ht="12.75" hidden="1">
      <c r="A114" s="32"/>
      <c r="B114" s="205"/>
      <c r="C114" s="191"/>
      <c r="D114" s="67"/>
      <c r="E114" s="133"/>
      <c r="F114" s="62"/>
      <c r="G114" s="40"/>
      <c r="H114" s="40">
        <f t="shared" si="4"/>
        <v>0</v>
      </c>
    </row>
    <row r="115" spans="1:8" ht="12.75" hidden="1">
      <c r="A115" s="32"/>
      <c r="B115" s="205"/>
      <c r="C115" s="191"/>
      <c r="D115" s="67"/>
      <c r="E115" s="133"/>
      <c r="F115" s="62"/>
      <c r="G115" s="40"/>
      <c r="H115" s="40">
        <f t="shared" si="4"/>
        <v>0</v>
      </c>
    </row>
    <row r="116" spans="1:8" ht="12.75" hidden="1">
      <c r="A116" s="32"/>
      <c r="B116" s="205"/>
      <c r="C116" s="191"/>
      <c r="D116" s="67"/>
      <c r="E116" s="133"/>
      <c r="F116" s="62"/>
      <c r="G116" s="40"/>
      <c r="H116" s="40">
        <f t="shared" si="4"/>
        <v>0</v>
      </c>
    </row>
    <row r="117" spans="1:8" ht="12.75" hidden="1">
      <c r="A117" s="32"/>
      <c r="B117" s="205"/>
      <c r="C117" s="191"/>
      <c r="D117" s="67"/>
      <c r="E117" s="133"/>
      <c r="F117" s="62"/>
      <c r="G117" s="40"/>
      <c r="H117" s="40">
        <f t="shared" si="4"/>
        <v>0</v>
      </c>
    </row>
    <row r="118" spans="1:8" ht="12.75" hidden="1">
      <c r="A118" s="32"/>
      <c r="B118" s="205"/>
      <c r="C118" s="191"/>
      <c r="D118" s="67"/>
      <c r="E118" s="133"/>
      <c r="F118" s="62"/>
      <c r="G118" s="40"/>
      <c r="H118" s="40">
        <f t="shared" si="4"/>
        <v>0</v>
      </c>
    </row>
    <row r="119" spans="1:8" ht="12.75" hidden="1">
      <c r="A119" s="32"/>
      <c r="B119" s="205"/>
      <c r="C119" s="191"/>
      <c r="D119" s="67"/>
      <c r="E119" s="133"/>
      <c r="F119" s="62"/>
      <c r="G119" s="40"/>
      <c r="H119" s="40">
        <f t="shared" si="4"/>
        <v>0</v>
      </c>
    </row>
    <row r="120" spans="1:8" ht="12.75" hidden="1">
      <c r="A120" s="32"/>
      <c r="B120" s="205"/>
      <c r="C120" s="191"/>
      <c r="D120" s="67"/>
      <c r="E120" s="133"/>
      <c r="F120" s="62"/>
      <c r="G120" s="40"/>
      <c r="H120" s="40">
        <f t="shared" si="4"/>
        <v>0</v>
      </c>
    </row>
    <row r="121" spans="1:8" ht="12.75" hidden="1">
      <c r="A121" s="32"/>
      <c r="B121" s="205"/>
      <c r="C121" s="191"/>
      <c r="D121" s="67"/>
      <c r="E121" s="133"/>
      <c r="F121" s="62"/>
      <c r="G121" s="40"/>
      <c r="H121" s="40">
        <f t="shared" si="4"/>
        <v>0</v>
      </c>
    </row>
    <row r="122" spans="1:8" ht="12.75" hidden="1">
      <c r="A122" s="32"/>
      <c r="B122" s="205"/>
      <c r="C122" s="191"/>
      <c r="D122" s="67"/>
      <c r="E122" s="133"/>
      <c r="F122" s="62"/>
      <c r="G122" s="40"/>
      <c r="H122" s="40">
        <f t="shared" si="4"/>
        <v>0</v>
      </c>
    </row>
    <row r="123" spans="1:8" ht="12.75" hidden="1">
      <c r="A123" s="32"/>
      <c r="B123" s="205"/>
      <c r="C123" s="191"/>
      <c r="D123" s="67"/>
      <c r="E123" s="133"/>
      <c r="F123" s="62"/>
      <c r="G123" s="40"/>
      <c r="H123" s="40">
        <f t="shared" si="4"/>
        <v>0</v>
      </c>
    </row>
    <row r="124" spans="1:8" ht="12.75" hidden="1">
      <c r="A124" s="32"/>
      <c r="B124" s="205"/>
      <c r="C124" s="191"/>
      <c r="D124" s="67"/>
      <c r="E124" s="133"/>
      <c r="F124" s="62"/>
      <c r="G124" s="40"/>
      <c r="H124" s="40">
        <f t="shared" si="4"/>
        <v>0</v>
      </c>
    </row>
    <row r="125" spans="1:8" ht="12.75" hidden="1">
      <c r="A125" s="32"/>
      <c r="B125" s="205"/>
      <c r="C125" s="191"/>
      <c r="D125" s="67"/>
      <c r="E125" s="133"/>
      <c r="F125" s="62"/>
      <c r="G125" s="40"/>
      <c r="H125" s="40">
        <f t="shared" si="4"/>
        <v>0</v>
      </c>
    </row>
    <row r="126" spans="1:8" ht="12.75" hidden="1">
      <c r="A126" s="32"/>
      <c r="B126" s="205"/>
      <c r="C126" s="191"/>
      <c r="D126" s="67"/>
      <c r="E126" s="133"/>
      <c r="F126" s="62"/>
      <c r="G126" s="40"/>
      <c r="H126" s="40">
        <f t="shared" si="4"/>
        <v>0</v>
      </c>
    </row>
    <row r="127" spans="1:8" ht="12.75" hidden="1">
      <c r="A127" s="32"/>
      <c r="B127" s="205"/>
      <c r="C127" s="191"/>
      <c r="D127" s="67"/>
      <c r="E127" s="133"/>
      <c r="F127" s="62"/>
      <c r="G127" s="40"/>
      <c r="H127" s="40">
        <f t="shared" si="4"/>
        <v>0</v>
      </c>
    </row>
    <row r="128" spans="1:8" ht="12.75" hidden="1">
      <c r="A128" s="32"/>
      <c r="B128" s="205"/>
      <c r="C128" s="191"/>
      <c r="D128" s="67"/>
      <c r="E128" s="133"/>
      <c r="F128" s="62"/>
      <c r="G128" s="40"/>
      <c r="H128" s="40">
        <f t="shared" si="4"/>
        <v>0</v>
      </c>
    </row>
    <row r="129" spans="1:8" ht="12.75" hidden="1">
      <c r="A129" s="32"/>
      <c r="B129" s="205"/>
      <c r="C129" s="191"/>
      <c r="D129" s="67"/>
      <c r="E129" s="133"/>
      <c r="F129" s="62"/>
      <c r="G129" s="40"/>
      <c r="H129" s="40">
        <f t="shared" si="4"/>
        <v>0</v>
      </c>
    </row>
    <row r="130" spans="1:8" ht="12.75" hidden="1">
      <c r="A130" s="32"/>
      <c r="B130" s="205"/>
      <c r="C130" s="191"/>
      <c r="D130" s="67"/>
      <c r="E130" s="133"/>
      <c r="F130" s="62"/>
      <c r="G130" s="40"/>
      <c r="H130" s="40">
        <f t="shared" si="4"/>
        <v>0</v>
      </c>
    </row>
    <row r="131" spans="1:8" ht="12.75" hidden="1">
      <c r="A131" s="32"/>
      <c r="B131" s="205"/>
      <c r="C131" s="191"/>
      <c r="D131" s="67"/>
      <c r="E131" s="133"/>
      <c r="F131" s="62"/>
      <c r="G131" s="40"/>
      <c r="H131" s="40">
        <f t="shared" si="4"/>
        <v>0</v>
      </c>
    </row>
    <row r="132" spans="1:8" ht="12.75" hidden="1">
      <c r="A132" s="32"/>
      <c r="B132" s="205"/>
      <c r="C132" s="191"/>
      <c r="D132" s="67"/>
      <c r="E132" s="133"/>
      <c r="F132" s="62"/>
      <c r="G132" s="40"/>
      <c r="H132" s="40">
        <f t="shared" si="4"/>
        <v>0</v>
      </c>
    </row>
    <row r="133" spans="1:8" ht="12.75" hidden="1">
      <c r="A133" s="32"/>
      <c r="B133" s="205"/>
      <c r="C133" s="191"/>
      <c r="D133" s="67"/>
      <c r="E133" s="133"/>
      <c r="F133" s="62"/>
      <c r="G133" s="40"/>
      <c r="H133" s="40">
        <f t="shared" si="4"/>
        <v>0</v>
      </c>
    </row>
    <row r="134" spans="1:8" ht="12.75" hidden="1">
      <c r="A134" s="32"/>
      <c r="B134" s="205"/>
      <c r="C134" s="191"/>
      <c r="D134" s="67"/>
      <c r="E134" s="133"/>
      <c r="F134" s="62"/>
      <c r="G134" s="40"/>
      <c r="H134" s="40">
        <f t="shared" si="4"/>
        <v>0</v>
      </c>
    </row>
    <row r="135" spans="1:8" ht="12.75" hidden="1">
      <c r="A135" s="32"/>
      <c r="B135" s="205"/>
      <c r="C135" s="191"/>
      <c r="D135" s="67"/>
      <c r="E135" s="133"/>
      <c r="F135" s="62"/>
      <c r="G135" s="40"/>
      <c r="H135" s="40">
        <f t="shared" si="4"/>
        <v>0</v>
      </c>
    </row>
    <row r="136" spans="1:8" ht="12.75" hidden="1">
      <c r="A136" s="32"/>
      <c r="B136" s="205"/>
      <c r="C136" s="191"/>
      <c r="D136" s="67"/>
      <c r="E136" s="133"/>
      <c r="F136" s="62"/>
      <c r="G136" s="40"/>
      <c r="H136" s="40">
        <f t="shared" si="4"/>
        <v>0</v>
      </c>
    </row>
    <row r="137" spans="1:8" ht="12.75" hidden="1">
      <c r="A137" s="32"/>
      <c r="B137" s="205"/>
      <c r="C137" s="191"/>
      <c r="D137" s="67"/>
      <c r="E137" s="133"/>
      <c r="F137" s="62"/>
      <c r="G137" s="40"/>
      <c r="H137" s="40">
        <f t="shared" si="4"/>
        <v>0</v>
      </c>
    </row>
    <row r="138" spans="1:8" ht="12.75" hidden="1">
      <c r="A138" s="15"/>
      <c r="B138" s="5"/>
      <c r="C138" s="21"/>
      <c r="D138" s="67"/>
      <c r="E138" s="133"/>
      <c r="F138" s="62"/>
      <c r="G138" s="40"/>
      <c r="H138" s="40">
        <f t="shared" si="4"/>
        <v>0</v>
      </c>
    </row>
    <row r="139" spans="1:8" ht="12.75" hidden="1">
      <c r="A139" s="15" t="s">
        <v>13</v>
      </c>
      <c r="B139" s="5"/>
      <c r="C139" s="21"/>
      <c r="D139" s="65"/>
      <c r="E139" s="133"/>
      <c r="F139" s="62"/>
      <c r="G139" s="40"/>
      <c r="H139" s="40">
        <f t="shared" si="4"/>
        <v>0</v>
      </c>
    </row>
    <row r="140" spans="1:9" ht="12.75">
      <c r="A140" s="15" t="s">
        <v>19</v>
      </c>
      <c r="B140" s="5"/>
      <c r="C140" s="21">
        <v>0</v>
      </c>
      <c r="D140" s="40">
        <f>SUM(D108:D139)</f>
        <v>0</v>
      </c>
      <c r="E140" s="40">
        <f>SUM(E108:E139)</f>
        <v>0</v>
      </c>
      <c r="F140" s="40">
        <f>SUM(F108:F139)</f>
        <v>0</v>
      </c>
      <c r="G140" s="40">
        <f>SUM(G108:G139)</f>
        <v>0</v>
      </c>
      <c r="H140" s="40">
        <f>SUM(H108:H139)</f>
        <v>0</v>
      </c>
      <c r="I140" s="30"/>
    </row>
    <row r="141" spans="1:8" ht="12.75">
      <c r="A141" s="190" t="s">
        <v>11</v>
      </c>
      <c r="B141" s="204"/>
      <c r="C141" s="179"/>
      <c r="D141" s="65"/>
      <c r="E141" s="133"/>
      <c r="F141" s="62"/>
      <c r="G141" s="40"/>
      <c r="H141" s="40"/>
    </row>
    <row r="142" spans="1:8" ht="12.75">
      <c r="A142" s="32" t="s">
        <v>36</v>
      </c>
      <c r="B142" s="205"/>
      <c r="C142" s="191"/>
      <c r="D142" s="67"/>
      <c r="E142" s="62"/>
      <c r="F142" s="62"/>
      <c r="G142" s="40"/>
      <c r="H142" s="40"/>
    </row>
    <row r="143" spans="1:8" ht="12.75" hidden="1">
      <c r="A143" s="15"/>
      <c r="B143" s="5"/>
      <c r="C143" s="21"/>
      <c r="D143" s="67"/>
      <c r="E143" s="62"/>
      <c r="F143" s="62"/>
      <c r="G143" s="40"/>
      <c r="H143" s="40">
        <f>SUM(D143:G143)</f>
        <v>0</v>
      </c>
    </row>
    <row r="144" spans="1:8" ht="12.75" hidden="1">
      <c r="A144" s="15"/>
      <c r="B144" s="5"/>
      <c r="C144" s="21"/>
      <c r="D144" s="67"/>
      <c r="E144" s="62"/>
      <c r="F144" s="62"/>
      <c r="G144" s="40"/>
      <c r="H144" s="40">
        <f>SUM(D144:G144)</f>
        <v>0</v>
      </c>
    </row>
    <row r="145" spans="1:8" ht="12.75" hidden="1">
      <c r="A145" s="15"/>
      <c r="B145" s="5"/>
      <c r="C145" s="21"/>
      <c r="D145" s="67"/>
      <c r="E145" s="62"/>
      <c r="F145" s="62"/>
      <c r="G145" s="40"/>
      <c r="H145" s="40">
        <f>SUM(D145:G145)</f>
        <v>0</v>
      </c>
    </row>
    <row r="146" spans="1:8" ht="12.75" hidden="1">
      <c r="A146" s="15"/>
      <c r="B146" s="5"/>
      <c r="C146" s="21"/>
      <c r="D146" s="67"/>
      <c r="E146" s="62"/>
      <c r="F146" s="62"/>
      <c r="G146" s="40"/>
      <c r="H146" s="40">
        <f>SUM(D146:G146)</f>
        <v>0</v>
      </c>
    </row>
    <row r="147" spans="1:8" ht="12.75" hidden="1">
      <c r="A147" s="15"/>
      <c r="B147" s="5"/>
      <c r="C147" s="21"/>
      <c r="D147" s="67"/>
      <c r="E147" s="62"/>
      <c r="F147" s="62"/>
      <c r="G147" s="40"/>
      <c r="H147" s="40">
        <f>SUM(D147:G147)</f>
        <v>0</v>
      </c>
    </row>
    <row r="148" spans="1:9" ht="12.75">
      <c r="A148" s="15" t="s">
        <v>19</v>
      </c>
      <c r="B148" s="5"/>
      <c r="C148" s="21">
        <v>0</v>
      </c>
      <c r="D148" s="40">
        <f>SUM(D143:D147)</f>
        <v>0</v>
      </c>
      <c r="E148" s="40">
        <f>SUM(E143:E147)</f>
        <v>0</v>
      </c>
      <c r="F148" s="40">
        <f>SUM(F143:F147)</f>
        <v>0</v>
      </c>
      <c r="G148" s="40">
        <f>SUM(G143:G147)</f>
        <v>0</v>
      </c>
      <c r="H148" s="40">
        <f>SUM(H143:H147)</f>
        <v>0</v>
      </c>
      <c r="I148" s="30"/>
    </row>
    <row r="149" spans="1:8" ht="12.75">
      <c r="A149" s="194" t="s">
        <v>12</v>
      </c>
      <c r="B149" s="204"/>
      <c r="C149" s="191"/>
      <c r="D149" s="59"/>
      <c r="E149" s="59"/>
      <c r="F149" s="62"/>
      <c r="G149" s="40"/>
      <c r="H149" s="40"/>
    </row>
    <row r="150" spans="1:8" ht="12.75">
      <c r="A150" s="32" t="s">
        <v>36</v>
      </c>
      <c r="B150" s="205"/>
      <c r="C150" s="191"/>
      <c r="D150" s="59"/>
      <c r="E150" s="133"/>
      <c r="F150" s="59"/>
      <c r="G150" s="40"/>
      <c r="H150" s="40"/>
    </row>
    <row r="151" spans="2:8" s="135" customFormat="1" ht="12.75" hidden="1">
      <c r="B151" s="187"/>
      <c r="C151" s="188"/>
      <c r="D151" s="171"/>
      <c r="E151" s="60"/>
      <c r="F151" s="171"/>
      <c r="G151" s="45"/>
      <c r="H151" s="45">
        <f aca="true" t="shared" si="5" ref="H151:H163">SUM(D151:G151)</f>
        <v>0</v>
      </c>
    </row>
    <row r="152" spans="2:8" s="135" customFormat="1" ht="12.75" hidden="1">
      <c r="B152" s="187"/>
      <c r="C152" s="188"/>
      <c r="D152" s="171"/>
      <c r="E152" s="60"/>
      <c r="F152" s="171"/>
      <c r="G152" s="45"/>
      <c r="H152" s="45">
        <f t="shared" si="5"/>
        <v>0</v>
      </c>
    </row>
    <row r="153" spans="2:8" s="135" customFormat="1" ht="12.75" hidden="1">
      <c r="B153" s="187"/>
      <c r="C153" s="188"/>
      <c r="D153" s="171"/>
      <c r="E153" s="60"/>
      <c r="F153" s="171"/>
      <c r="G153" s="45"/>
      <c r="H153" s="45">
        <f t="shared" si="5"/>
        <v>0</v>
      </c>
    </row>
    <row r="154" spans="2:8" s="135" customFormat="1" ht="12.75" hidden="1">
      <c r="B154" s="187"/>
      <c r="C154" s="188"/>
      <c r="D154" s="171"/>
      <c r="E154" s="60"/>
      <c r="F154" s="171"/>
      <c r="G154" s="45"/>
      <c r="H154" s="45">
        <f t="shared" si="5"/>
        <v>0</v>
      </c>
    </row>
    <row r="155" spans="2:8" s="135" customFormat="1" ht="12.75" hidden="1">
      <c r="B155" s="187"/>
      <c r="C155" s="188"/>
      <c r="D155" s="171"/>
      <c r="E155" s="60"/>
      <c r="F155" s="171"/>
      <c r="G155" s="45"/>
      <c r="H155" s="45">
        <f t="shared" si="5"/>
        <v>0</v>
      </c>
    </row>
    <row r="156" spans="2:8" s="135" customFormat="1" ht="12.75" hidden="1">
      <c r="B156" s="187"/>
      <c r="C156" s="188"/>
      <c r="D156" s="171"/>
      <c r="E156" s="60"/>
      <c r="F156" s="171"/>
      <c r="G156" s="45"/>
      <c r="H156" s="45">
        <f t="shared" si="5"/>
        <v>0</v>
      </c>
    </row>
    <row r="157" spans="2:8" s="135" customFormat="1" ht="12.75" hidden="1">
      <c r="B157" s="187"/>
      <c r="C157" s="188"/>
      <c r="D157" s="171"/>
      <c r="E157" s="60"/>
      <c r="F157" s="171"/>
      <c r="G157" s="45"/>
      <c r="H157" s="45">
        <f t="shared" si="5"/>
        <v>0</v>
      </c>
    </row>
    <row r="158" spans="2:8" s="135" customFormat="1" ht="12.75" hidden="1">
      <c r="B158" s="187"/>
      <c r="C158" s="188"/>
      <c r="D158" s="171"/>
      <c r="E158" s="60"/>
      <c r="F158" s="171"/>
      <c r="G158" s="45"/>
      <c r="H158" s="45">
        <f t="shared" si="5"/>
        <v>0</v>
      </c>
    </row>
    <row r="159" spans="2:8" s="135" customFormat="1" ht="12.75" hidden="1">
      <c r="B159" s="187"/>
      <c r="C159" s="188"/>
      <c r="D159" s="171"/>
      <c r="E159" s="60"/>
      <c r="F159" s="171"/>
      <c r="G159" s="45"/>
      <c r="H159" s="45">
        <f t="shared" si="5"/>
        <v>0</v>
      </c>
    </row>
    <row r="160" spans="2:8" s="135" customFormat="1" ht="12.75" hidden="1">
      <c r="B160" s="187"/>
      <c r="C160" s="188"/>
      <c r="D160" s="171"/>
      <c r="E160" s="60"/>
      <c r="F160" s="171"/>
      <c r="G160" s="45"/>
      <c r="H160" s="45">
        <f t="shared" si="5"/>
        <v>0</v>
      </c>
    </row>
    <row r="161" spans="1:8" s="135" customFormat="1" ht="12.75" hidden="1">
      <c r="A161" s="16"/>
      <c r="B161" s="206"/>
      <c r="C161" s="167"/>
      <c r="D161" s="43"/>
      <c r="E161" s="60"/>
      <c r="F161" s="172"/>
      <c r="G161" s="45"/>
      <c r="H161" s="45">
        <f t="shared" si="5"/>
        <v>0</v>
      </c>
    </row>
    <row r="162" spans="1:8" s="135" customFormat="1" ht="12.75" hidden="1">
      <c r="A162" s="16"/>
      <c r="B162" s="206"/>
      <c r="C162" s="167"/>
      <c r="D162" s="43"/>
      <c r="E162" s="60"/>
      <c r="F162" s="172"/>
      <c r="G162" s="45"/>
      <c r="H162" s="45">
        <f t="shared" si="5"/>
        <v>0</v>
      </c>
    </row>
    <row r="163" spans="1:8" s="135" customFormat="1" ht="12.75" hidden="1">
      <c r="A163" s="16"/>
      <c r="B163" s="206"/>
      <c r="C163" s="167"/>
      <c r="D163" s="43"/>
      <c r="E163" s="60"/>
      <c r="F163" s="172"/>
      <c r="G163" s="45"/>
      <c r="H163" s="45">
        <f t="shared" si="5"/>
        <v>0</v>
      </c>
    </row>
    <row r="164" spans="1:9" s="1" customFormat="1" ht="12.75">
      <c r="A164" s="15" t="s">
        <v>19</v>
      </c>
      <c r="B164" s="5"/>
      <c r="C164" s="21">
        <v>0</v>
      </c>
      <c r="D164" s="40">
        <f>SUM(D151:D163)</f>
        <v>0</v>
      </c>
      <c r="E164" s="40">
        <f>SUM(E151:E163)</f>
        <v>0</v>
      </c>
      <c r="F164" s="40">
        <f>SUM(F151:F163)</f>
        <v>0</v>
      </c>
      <c r="G164" s="40">
        <f>SUM(G151:G163)</f>
        <v>0</v>
      </c>
      <c r="H164" s="40">
        <f>SUM(H151:H163)</f>
        <v>0</v>
      </c>
      <c r="I164" s="22"/>
    </row>
    <row r="165" spans="1:9" s="1" customFormat="1" ht="13.5" thickBot="1">
      <c r="A165" s="15"/>
      <c r="B165" s="5"/>
      <c r="C165" s="21"/>
      <c r="D165" s="40"/>
      <c r="E165" s="40"/>
      <c r="F165" s="40"/>
      <c r="G165" s="40"/>
      <c r="H165" s="40"/>
      <c r="I165" s="22"/>
    </row>
    <row r="166" spans="1:9" ht="16.5" thickBot="1">
      <c r="A166" s="6" t="s">
        <v>21</v>
      </c>
      <c r="B166" s="202"/>
      <c r="C166" s="173">
        <v>0</v>
      </c>
      <c r="D166" s="43">
        <f>D164+D148+D140+D105+D93+D79+D74</f>
        <v>0</v>
      </c>
      <c r="E166" s="43">
        <f>E164+E148+E140+E105+E93+E79+E74</f>
        <v>0</v>
      </c>
      <c r="F166" s="43">
        <f>F164+F148+F140+F105+F93+F79+F74</f>
        <v>0</v>
      </c>
      <c r="G166" s="43">
        <f>G164+G148+G140+G105+G93+G79+G74</f>
        <v>0</v>
      </c>
      <c r="H166" s="43">
        <f>H164+H148+H140+H105+H93+H79+H74</f>
        <v>0</v>
      </c>
      <c r="I166" s="30"/>
    </row>
    <row r="167" spans="1:9" s="1" customFormat="1" ht="12.75">
      <c r="A167" s="15"/>
      <c r="B167" s="5"/>
      <c r="C167" s="21"/>
      <c r="D167" s="40"/>
      <c r="E167" s="40"/>
      <c r="F167" s="40"/>
      <c r="G167" s="40"/>
      <c r="H167" s="40"/>
      <c r="I167" s="22"/>
    </row>
    <row r="168" spans="1:8" ht="18">
      <c r="A168" s="27" t="s">
        <v>143</v>
      </c>
      <c r="B168" s="207">
        <f>B62</f>
        <v>7</v>
      </c>
      <c r="C168" s="174">
        <f>C62+C166</f>
        <v>732961.7724</v>
      </c>
      <c r="D168" s="70">
        <f>D166+D62</f>
        <v>183240.4431</v>
      </c>
      <c r="E168" s="70">
        <f>E166+E62</f>
        <v>183240.4431</v>
      </c>
      <c r="F168" s="70">
        <f>F166+F62</f>
        <v>183240.4431</v>
      </c>
      <c r="G168" s="70">
        <f>G166+G62</f>
        <v>183240.4431</v>
      </c>
      <c r="H168" s="44">
        <f>H166+H62</f>
        <v>732961.7724</v>
      </c>
    </row>
    <row r="172" spans="1:5" ht="12.75">
      <c r="A172" s="15"/>
      <c r="B172" s="5"/>
      <c r="C172" s="21"/>
      <c r="D172" s="180"/>
      <c r="E172" s="180"/>
    </row>
  </sheetData>
  <sheetProtection/>
  <printOptions gridLines="1" horizontalCentered="1"/>
  <pageMargins left="0.27" right="0.25" top="0.6" bottom="0.56" header="0.27" footer="0.21"/>
  <pageSetup fitToHeight="1" fitToWidth="1" horizontalDpi="600" verticalDpi="600" orientation="portrait" scale="56" r:id="rId1"/>
  <headerFooter alignWithMargins="0">
    <oddFooter>&amp;L&amp;F&amp;RPage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818D8"/>
    <pageSetUpPr fitToPage="1"/>
  </sheetPr>
  <dimension ref="A1:G17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2.8515625" style="29" bestFit="1" customWidth="1"/>
    <col min="2" max="2" width="22.421875" style="30" customWidth="1"/>
    <col min="3" max="5" width="18.00390625" style="176" customWidth="1"/>
    <col min="6" max="7" width="18.00390625" style="177" customWidth="1"/>
    <col min="8" max="16384" width="9.140625" style="29" customWidth="1"/>
  </cols>
  <sheetData>
    <row r="1" spans="1:2" ht="12.75">
      <c r="A1" s="1" t="s">
        <v>23</v>
      </c>
      <c r="B1" s="22"/>
    </row>
    <row r="2" spans="1:2" ht="12.75">
      <c r="A2" s="1"/>
      <c r="B2" s="22"/>
    </row>
    <row r="3" spans="1:7" s="4" customFormat="1" ht="20.25" customHeight="1" thickBot="1">
      <c r="A3" s="3" t="s">
        <v>63</v>
      </c>
      <c r="B3" s="148"/>
      <c r="C3" s="149"/>
      <c r="D3" s="149"/>
      <c r="E3" s="150"/>
      <c r="F3" s="151"/>
      <c r="G3" s="151"/>
    </row>
    <row r="4" spans="2:7" s="5" customFormat="1" ht="13.5" thickBot="1">
      <c r="B4" s="152" t="s">
        <v>129</v>
      </c>
      <c r="C4" s="153" t="s">
        <v>14</v>
      </c>
      <c r="D4" s="154" t="s">
        <v>15</v>
      </c>
      <c r="E4" s="155" t="s">
        <v>16</v>
      </c>
      <c r="F4" s="156" t="s">
        <v>17</v>
      </c>
      <c r="G4" s="156" t="s">
        <v>18</v>
      </c>
    </row>
    <row r="5" spans="2:7" s="5" customFormat="1" ht="13.5" thickBot="1">
      <c r="B5" s="157"/>
      <c r="C5" s="158"/>
      <c r="D5" s="158"/>
      <c r="E5" s="159"/>
      <c r="F5" s="159"/>
      <c r="G5" s="159"/>
    </row>
    <row r="6" spans="1:7" s="5" customFormat="1" ht="16.5" thickBot="1">
      <c r="A6" s="6" t="s">
        <v>5</v>
      </c>
      <c r="B6" s="160"/>
      <c r="C6" s="43"/>
      <c r="D6" s="43"/>
      <c r="E6" s="161"/>
      <c r="F6" s="162"/>
      <c r="G6" s="162"/>
    </row>
    <row r="7" spans="1:7" s="5" customFormat="1" ht="16.5" thickBot="1">
      <c r="A7" s="8"/>
      <c r="B7" s="163"/>
      <c r="C7" s="162"/>
      <c r="D7" s="162"/>
      <c r="E7" s="162"/>
      <c r="F7" s="162"/>
      <c r="G7" s="162"/>
    </row>
    <row r="8" spans="1:7" s="182" customFormat="1" ht="13.5" thickBot="1">
      <c r="A8" s="178" t="s">
        <v>0</v>
      </c>
      <c r="B8" s="179"/>
      <c r="C8" s="180"/>
      <c r="D8" s="180"/>
      <c r="E8" s="176"/>
      <c r="F8" s="181"/>
      <c r="G8" s="181"/>
    </row>
    <row r="9" spans="1:7" s="187" customFormat="1" ht="8.25" customHeight="1">
      <c r="A9" s="183"/>
      <c r="B9" s="179"/>
      <c r="C9" s="184"/>
      <c r="D9" s="184"/>
      <c r="E9" s="185"/>
      <c r="F9" s="186"/>
      <c r="G9" s="186"/>
    </row>
    <row r="10" spans="1:7" ht="12.75">
      <c r="A10" s="29" t="s">
        <v>67</v>
      </c>
      <c r="B10" s="30">
        <v>130874</v>
      </c>
      <c r="C10" s="180">
        <v>32718.5</v>
      </c>
      <c r="D10" s="180">
        <v>32718.5</v>
      </c>
      <c r="E10" s="180">
        <v>32718.5</v>
      </c>
      <c r="F10" s="180">
        <v>32718.5</v>
      </c>
      <c r="G10" s="177">
        <f>SUM(C10:F10)</f>
        <v>130874</v>
      </c>
    </row>
    <row r="11" spans="1:7" ht="12.75">
      <c r="A11" s="29" t="s">
        <v>114</v>
      </c>
      <c r="B11" s="30">
        <v>72010</v>
      </c>
      <c r="C11" s="180">
        <v>18002.5</v>
      </c>
      <c r="D11" s="180">
        <v>18002.5</v>
      </c>
      <c r="E11" s="180">
        <v>18002.5</v>
      </c>
      <c r="F11" s="180">
        <v>18002.5</v>
      </c>
      <c r="G11" s="177">
        <f aca="true" t="shared" si="0" ref="G11:G31">SUM(C11:F11)</f>
        <v>72010</v>
      </c>
    </row>
    <row r="12" spans="1:7" ht="12.75">
      <c r="A12" s="29" t="s">
        <v>59</v>
      </c>
      <c r="B12" s="30">
        <v>57006</v>
      </c>
      <c r="C12" s="180">
        <v>14251.5</v>
      </c>
      <c r="D12" s="180">
        <v>14251.5</v>
      </c>
      <c r="E12" s="180">
        <v>14251.5</v>
      </c>
      <c r="F12" s="180">
        <v>14251.5</v>
      </c>
      <c r="G12" s="177">
        <f t="shared" si="0"/>
        <v>57006</v>
      </c>
    </row>
    <row r="13" spans="1:7" ht="12.75">
      <c r="A13" s="135" t="s">
        <v>71</v>
      </c>
      <c r="B13" s="188">
        <v>125000</v>
      </c>
      <c r="C13" s="180">
        <v>31250</v>
      </c>
      <c r="D13" s="189">
        <v>31250</v>
      </c>
      <c r="E13" s="189">
        <v>31250</v>
      </c>
      <c r="F13" s="189">
        <v>31250</v>
      </c>
      <c r="G13" s="177">
        <f t="shared" si="0"/>
        <v>125000</v>
      </c>
    </row>
    <row r="14" spans="1:7" ht="12.75">
      <c r="A14" s="135" t="s">
        <v>113</v>
      </c>
      <c r="B14" s="188">
        <v>50942.49</v>
      </c>
      <c r="C14" s="180">
        <v>12735.6225</v>
      </c>
      <c r="D14" s="189">
        <v>12735.6225</v>
      </c>
      <c r="E14" s="189">
        <v>12735.6225</v>
      </c>
      <c r="F14" s="189">
        <v>12735.6225</v>
      </c>
      <c r="G14" s="177">
        <f t="shared" si="0"/>
        <v>50942.49</v>
      </c>
    </row>
    <row r="15" spans="1:7" s="135" customFormat="1" ht="12.75">
      <c r="A15" s="135" t="s">
        <v>115</v>
      </c>
      <c r="B15" s="188">
        <v>101200</v>
      </c>
      <c r="C15" s="180">
        <v>25300</v>
      </c>
      <c r="D15" s="189">
        <v>25300</v>
      </c>
      <c r="E15" s="189">
        <v>25300</v>
      </c>
      <c r="F15" s="189">
        <v>25300</v>
      </c>
      <c r="G15" s="177">
        <f t="shared" si="0"/>
        <v>101200</v>
      </c>
    </row>
    <row r="16" spans="1:7" s="135" customFormat="1" ht="12.75">
      <c r="A16" s="135" t="s">
        <v>117</v>
      </c>
      <c r="B16" s="188">
        <v>123107.15</v>
      </c>
      <c r="C16" s="180">
        <v>30776.7875</v>
      </c>
      <c r="D16" s="189">
        <v>30776.7875</v>
      </c>
      <c r="E16" s="189">
        <v>30776.7875</v>
      </c>
      <c r="F16" s="189">
        <v>30776.7875</v>
      </c>
      <c r="G16" s="177">
        <f t="shared" si="0"/>
        <v>123107.15</v>
      </c>
    </row>
    <row r="17" spans="1:7" s="135" customFormat="1" ht="12.75">
      <c r="A17" s="135" t="s">
        <v>74</v>
      </c>
      <c r="B17" s="188">
        <v>47792</v>
      </c>
      <c r="C17" s="180">
        <v>11948</v>
      </c>
      <c r="D17" s="189">
        <v>11948</v>
      </c>
      <c r="E17" s="189">
        <v>11948</v>
      </c>
      <c r="F17" s="189">
        <v>11948</v>
      </c>
      <c r="G17" s="177">
        <f t="shared" si="0"/>
        <v>47792</v>
      </c>
    </row>
    <row r="18" spans="1:7" ht="12.75">
      <c r="A18" s="29" t="s">
        <v>116</v>
      </c>
      <c r="B18" s="188">
        <v>56937</v>
      </c>
      <c r="C18" s="180">
        <v>14234.25</v>
      </c>
      <c r="D18" s="189">
        <v>14234.25</v>
      </c>
      <c r="E18" s="189">
        <v>14234.25</v>
      </c>
      <c r="F18" s="189">
        <v>14234.25</v>
      </c>
      <c r="G18" s="177">
        <f t="shared" si="0"/>
        <v>56937</v>
      </c>
    </row>
    <row r="19" spans="1:7" ht="12.75">
      <c r="A19" s="29" t="s">
        <v>78</v>
      </c>
      <c r="B19" s="30">
        <v>141311.49</v>
      </c>
      <c r="C19" s="180">
        <v>35327.8725</v>
      </c>
      <c r="D19" s="180">
        <v>35327.8725</v>
      </c>
      <c r="E19" s="180">
        <v>35327.8725</v>
      </c>
      <c r="F19" s="180">
        <v>35327.8725</v>
      </c>
      <c r="G19" s="177">
        <f t="shared" si="0"/>
        <v>141311.49</v>
      </c>
    </row>
    <row r="20" spans="1:7" ht="12.75">
      <c r="A20" s="29" t="s">
        <v>118</v>
      </c>
      <c r="B20" s="30">
        <v>62027.52</v>
      </c>
      <c r="C20" s="180">
        <v>15506.88</v>
      </c>
      <c r="D20" s="180">
        <v>15506.88</v>
      </c>
      <c r="E20" s="180">
        <v>15506.88</v>
      </c>
      <c r="F20" s="180">
        <v>15506.88</v>
      </c>
      <c r="G20" s="177">
        <f t="shared" si="0"/>
        <v>62027.52</v>
      </c>
    </row>
    <row r="21" spans="1:7" ht="12.75">
      <c r="A21" s="29" t="s">
        <v>68</v>
      </c>
      <c r="B21" s="188">
        <v>0</v>
      </c>
      <c r="C21" s="180">
        <v>0</v>
      </c>
      <c r="D21" s="180">
        <v>0</v>
      </c>
      <c r="E21" s="180">
        <v>0</v>
      </c>
      <c r="F21" s="180">
        <v>0</v>
      </c>
      <c r="G21" s="177">
        <f t="shared" si="0"/>
        <v>0</v>
      </c>
    </row>
    <row r="22" spans="1:7" ht="12.75">
      <c r="A22" s="29" t="s">
        <v>69</v>
      </c>
      <c r="B22" s="188">
        <v>0</v>
      </c>
      <c r="C22" s="180">
        <v>0</v>
      </c>
      <c r="D22" s="180">
        <v>0</v>
      </c>
      <c r="E22" s="180">
        <v>0</v>
      </c>
      <c r="F22" s="180">
        <v>0</v>
      </c>
      <c r="G22" s="177">
        <f t="shared" si="0"/>
        <v>0</v>
      </c>
    </row>
    <row r="23" spans="1:7" ht="12.75">
      <c r="A23" s="29" t="s">
        <v>59</v>
      </c>
      <c r="B23" s="188">
        <v>0</v>
      </c>
      <c r="C23" s="180">
        <v>0</v>
      </c>
      <c r="D23" s="180">
        <v>0</v>
      </c>
      <c r="E23" s="180">
        <v>0</v>
      </c>
      <c r="F23" s="180">
        <v>0</v>
      </c>
      <c r="G23" s="177">
        <f t="shared" si="0"/>
        <v>0</v>
      </c>
    </row>
    <row r="24" spans="1:7" ht="12.75">
      <c r="A24" s="29" t="s">
        <v>70</v>
      </c>
      <c r="B24" s="188">
        <v>0</v>
      </c>
      <c r="C24" s="180">
        <v>0</v>
      </c>
      <c r="D24" s="180">
        <v>0</v>
      </c>
      <c r="E24" s="180">
        <v>0</v>
      </c>
      <c r="F24" s="180">
        <v>0</v>
      </c>
      <c r="G24" s="177">
        <f t="shared" si="0"/>
        <v>0</v>
      </c>
    </row>
    <row r="25" spans="1:7" ht="12.75">
      <c r="A25" s="29" t="s">
        <v>73</v>
      </c>
      <c r="B25" s="188">
        <v>0</v>
      </c>
      <c r="C25" s="180">
        <v>0</v>
      </c>
      <c r="D25" s="189">
        <v>0</v>
      </c>
      <c r="E25" s="189">
        <v>0</v>
      </c>
      <c r="F25" s="189">
        <v>0</v>
      </c>
      <c r="G25" s="177">
        <f t="shared" si="0"/>
        <v>0</v>
      </c>
    </row>
    <row r="26" spans="1:7" ht="12.75">
      <c r="A26" s="29" t="s">
        <v>75</v>
      </c>
      <c r="B26" s="188">
        <v>0</v>
      </c>
      <c r="C26" s="180">
        <v>0</v>
      </c>
      <c r="D26" s="189">
        <v>0</v>
      </c>
      <c r="E26" s="189">
        <v>0</v>
      </c>
      <c r="F26" s="189">
        <v>0</v>
      </c>
      <c r="G26" s="177">
        <f t="shared" si="0"/>
        <v>0</v>
      </c>
    </row>
    <row r="27" spans="1:7" ht="12.75">
      <c r="A27" s="29" t="s">
        <v>76</v>
      </c>
      <c r="B27" s="188">
        <v>0</v>
      </c>
      <c r="C27" s="180">
        <v>0</v>
      </c>
      <c r="D27" s="189">
        <v>0</v>
      </c>
      <c r="E27" s="189">
        <v>0</v>
      </c>
      <c r="F27" s="189">
        <v>0</v>
      </c>
      <c r="G27" s="177">
        <f t="shared" si="0"/>
        <v>0</v>
      </c>
    </row>
    <row r="28" spans="1:7" ht="12.75">
      <c r="A28" s="29" t="s">
        <v>77</v>
      </c>
      <c r="B28" s="188">
        <v>0</v>
      </c>
      <c r="C28" s="180">
        <v>0</v>
      </c>
      <c r="D28" s="189">
        <v>0</v>
      </c>
      <c r="E28" s="189">
        <v>0</v>
      </c>
      <c r="F28" s="189">
        <v>0</v>
      </c>
      <c r="G28" s="177">
        <f t="shared" si="0"/>
        <v>0</v>
      </c>
    </row>
    <row r="29" spans="1:7" ht="12.75">
      <c r="A29" s="29" t="s">
        <v>79</v>
      </c>
      <c r="B29" s="188">
        <v>0</v>
      </c>
      <c r="C29" s="180">
        <v>0</v>
      </c>
      <c r="D29" s="180">
        <v>0</v>
      </c>
      <c r="E29" s="180">
        <v>0</v>
      </c>
      <c r="F29" s="180">
        <v>0</v>
      </c>
      <c r="G29" s="177">
        <f t="shared" si="0"/>
        <v>0</v>
      </c>
    </row>
    <row r="30" spans="1:7" ht="12.75">
      <c r="A30" s="29" t="s">
        <v>80</v>
      </c>
      <c r="B30" s="188">
        <v>0</v>
      </c>
      <c r="C30" s="180">
        <v>0</v>
      </c>
      <c r="D30" s="180">
        <v>0</v>
      </c>
      <c r="E30" s="180">
        <v>0</v>
      </c>
      <c r="F30" s="180">
        <v>0</v>
      </c>
      <c r="G30" s="177">
        <f t="shared" si="0"/>
        <v>0</v>
      </c>
    </row>
    <row r="31" spans="1:7" ht="13.5" customHeight="1">
      <c r="A31" s="29" t="s">
        <v>81</v>
      </c>
      <c r="B31" s="188">
        <v>0</v>
      </c>
      <c r="C31" s="180">
        <v>0</v>
      </c>
      <c r="D31" s="180">
        <v>0</v>
      </c>
      <c r="E31" s="180">
        <v>0</v>
      </c>
      <c r="F31" s="180">
        <v>0</v>
      </c>
      <c r="G31" s="177">
        <f t="shared" si="0"/>
        <v>0</v>
      </c>
    </row>
    <row r="32" spans="3:5" ht="12.75" customHeight="1">
      <c r="C32" s="59"/>
      <c r="D32" s="60"/>
      <c r="E32" s="180"/>
    </row>
    <row r="33" spans="1:7" s="1" customFormat="1" ht="12.75">
      <c r="A33" s="15" t="s">
        <v>19</v>
      </c>
      <c r="B33" s="167">
        <f>SUM(B10:B31)-2000</f>
        <v>966207.65</v>
      </c>
      <c r="C33" s="40">
        <f>SUM(C10:C31)</f>
        <v>242051.9125</v>
      </c>
      <c r="D33" s="40">
        <f>SUM(D10:D31)</f>
        <v>242051.9125</v>
      </c>
      <c r="E33" s="40">
        <f>SUM(E10:E31)</f>
        <v>242051.9125</v>
      </c>
      <c r="F33" s="40">
        <f>SUM(F10:F31)</f>
        <v>242051.9125</v>
      </c>
      <c r="G33" s="40">
        <f>SUM(G10:G31)-2000</f>
        <v>966207.65</v>
      </c>
    </row>
    <row r="34" spans="1:5" ht="12.75">
      <c r="A34" s="190" t="s">
        <v>1</v>
      </c>
      <c r="B34" s="179"/>
      <c r="C34" s="180"/>
      <c r="D34" s="189"/>
      <c r="E34" s="180"/>
    </row>
    <row r="35" spans="2:5" ht="12.75">
      <c r="B35" s="188"/>
      <c r="C35" s="180"/>
      <c r="D35" s="189"/>
      <c r="E35" s="180"/>
    </row>
    <row r="36" spans="2:7" ht="12.75" hidden="1">
      <c r="B36" s="168">
        <v>0</v>
      </c>
      <c r="C36" s="180">
        <f>B36/4</f>
        <v>0</v>
      </c>
      <c r="D36" s="180">
        <v>0</v>
      </c>
      <c r="E36" s="180">
        <v>0</v>
      </c>
      <c r="F36" s="180">
        <v>0</v>
      </c>
      <c r="G36" s="177">
        <v>0</v>
      </c>
    </row>
    <row r="37" spans="2:5" ht="12.75" hidden="1">
      <c r="B37" s="188"/>
      <c r="C37" s="180"/>
      <c r="D37" s="189"/>
      <c r="E37" s="180"/>
    </row>
    <row r="38" spans="1:7" s="1" customFormat="1" ht="12.75">
      <c r="A38" s="15" t="s">
        <v>19</v>
      </c>
      <c r="B38" s="167">
        <f>SUM(B36:B37)</f>
        <v>0</v>
      </c>
      <c r="C38" s="40">
        <f>SUM(C35:C37)</f>
        <v>0</v>
      </c>
      <c r="D38" s="40">
        <v>0</v>
      </c>
      <c r="E38" s="40">
        <v>0</v>
      </c>
      <c r="F38" s="40">
        <v>0</v>
      </c>
      <c r="G38" s="40">
        <v>0</v>
      </c>
    </row>
    <row r="39" spans="1:5" ht="12.75">
      <c r="A39" s="190" t="s">
        <v>2</v>
      </c>
      <c r="B39" s="179"/>
      <c r="C39" s="180"/>
      <c r="D39" s="189"/>
      <c r="E39" s="180"/>
    </row>
    <row r="40" spans="2:5" ht="12.75">
      <c r="B40" s="188"/>
      <c r="C40" s="180"/>
      <c r="D40" s="189"/>
      <c r="E40" s="180"/>
    </row>
    <row r="41" spans="1:4" ht="12.75">
      <c r="A41" s="15"/>
      <c r="B41" s="167"/>
      <c r="C41" s="43"/>
      <c r="D41" s="189"/>
    </row>
    <row r="42" spans="1:7" ht="13.5" thickBot="1">
      <c r="A42" s="15" t="s">
        <v>19</v>
      </c>
      <c r="B42" s="167">
        <v>0</v>
      </c>
      <c r="C42" s="40">
        <f>SUM(C41:C41)</f>
        <v>0</v>
      </c>
      <c r="D42" s="40">
        <f>SUM(D41:D41)</f>
        <v>0</v>
      </c>
      <c r="E42" s="40">
        <f>SUM(E41:E41)</f>
        <v>0</v>
      </c>
      <c r="F42" s="40">
        <f>SUM(F41:F41)</f>
        <v>0</v>
      </c>
      <c r="G42" s="40">
        <f>SUM(G41:G41)</f>
        <v>0</v>
      </c>
    </row>
    <row r="43" spans="1:7" s="1" customFormat="1" ht="13.5" thickBot="1">
      <c r="A43" s="31" t="s">
        <v>128</v>
      </c>
      <c r="B43" s="191"/>
      <c r="C43" s="176"/>
      <c r="D43" s="180"/>
      <c r="E43" s="62"/>
      <c r="F43" s="40"/>
      <c r="G43" s="40"/>
    </row>
    <row r="44" spans="1:7" s="1" customFormat="1" ht="6.75" customHeight="1">
      <c r="A44" s="29"/>
      <c r="B44" s="188"/>
      <c r="C44" s="40"/>
      <c r="D44" s="59"/>
      <c r="E44" s="62"/>
      <c r="F44" s="40"/>
      <c r="G44" s="177"/>
    </row>
    <row r="45" spans="1:7" ht="12.75">
      <c r="A45" s="29" t="s">
        <v>67</v>
      </c>
      <c r="B45" s="188">
        <f>B10*0.2031</f>
        <v>26580.5094</v>
      </c>
      <c r="C45" s="180">
        <v>6645.12735</v>
      </c>
      <c r="D45" s="180">
        <v>6645.12735</v>
      </c>
      <c r="E45" s="180">
        <v>6645.12735</v>
      </c>
      <c r="F45" s="180">
        <v>6645.12735</v>
      </c>
      <c r="G45" s="177">
        <f>G10*0.2031</f>
        <v>26580.5094</v>
      </c>
    </row>
    <row r="46" spans="1:7" ht="12.75">
      <c r="A46" s="29" t="s">
        <v>114</v>
      </c>
      <c r="B46" s="188">
        <f aca="true" t="shared" si="1" ref="B46:B55">B11*0.2031</f>
        <v>14625.231</v>
      </c>
      <c r="C46" s="180">
        <v>3656.30775</v>
      </c>
      <c r="D46" s="180">
        <v>3656.30775</v>
      </c>
      <c r="E46" s="180">
        <v>3656.30775</v>
      </c>
      <c r="F46" s="180">
        <v>3656.30775</v>
      </c>
      <c r="G46" s="177">
        <f aca="true" t="shared" si="2" ref="G46:G55">G11*0.2031</f>
        <v>14625.231</v>
      </c>
    </row>
    <row r="47" spans="1:7" ht="12.75">
      <c r="A47" s="29" t="s">
        <v>59</v>
      </c>
      <c r="B47" s="188">
        <f t="shared" si="1"/>
        <v>11577.9186</v>
      </c>
      <c r="C47" s="180">
        <v>2894.47965</v>
      </c>
      <c r="D47" s="180">
        <v>2894.47965</v>
      </c>
      <c r="E47" s="180">
        <v>2894.47965</v>
      </c>
      <c r="F47" s="180">
        <v>2894.47965</v>
      </c>
      <c r="G47" s="177">
        <f t="shared" si="2"/>
        <v>11577.9186</v>
      </c>
    </row>
    <row r="48" spans="1:7" ht="12.75">
      <c r="A48" s="135" t="s">
        <v>71</v>
      </c>
      <c r="B48" s="188">
        <f t="shared" si="1"/>
        <v>25387.5</v>
      </c>
      <c r="C48" s="180">
        <v>6346.875</v>
      </c>
      <c r="D48" s="180">
        <v>6346.875</v>
      </c>
      <c r="E48" s="180">
        <v>6346.875</v>
      </c>
      <c r="F48" s="180">
        <v>6346.875</v>
      </c>
      <c r="G48" s="177">
        <f t="shared" si="2"/>
        <v>25387.5</v>
      </c>
    </row>
    <row r="49" spans="1:7" ht="12.75">
      <c r="A49" s="135" t="s">
        <v>113</v>
      </c>
      <c r="B49" s="188">
        <f t="shared" si="1"/>
        <v>10346.419719</v>
      </c>
      <c r="C49" s="180">
        <v>2586.60492975</v>
      </c>
      <c r="D49" s="180">
        <v>2586.60492975</v>
      </c>
      <c r="E49" s="180">
        <v>2586.60492975</v>
      </c>
      <c r="F49" s="180">
        <v>2586.60492975</v>
      </c>
      <c r="G49" s="177">
        <f t="shared" si="2"/>
        <v>10346.419719</v>
      </c>
    </row>
    <row r="50" spans="1:7" ht="12.75">
      <c r="A50" s="29" t="s">
        <v>115</v>
      </c>
      <c r="B50" s="188">
        <f t="shared" si="1"/>
        <v>20553.72</v>
      </c>
      <c r="C50" s="180">
        <v>5138.43</v>
      </c>
      <c r="D50" s="180">
        <v>5138.43</v>
      </c>
      <c r="E50" s="180">
        <v>5138.43</v>
      </c>
      <c r="F50" s="180">
        <v>5138.43</v>
      </c>
      <c r="G50" s="177">
        <f t="shared" si="2"/>
        <v>20553.72</v>
      </c>
    </row>
    <row r="51" spans="1:7" ht="12.75">
      <c r="A51" s="29" t="s">
        <v>117</v>
      </c>
      <c r="B51" s="188">
        <f t="shared" si="1"/>
        <v>25003.062165</v>
      </c>
      <c r="C51" s="180">
        <v>6250.76554125</v>
      </c>
      <c r="D51" s="180">
        <v>6250.76554125</v>
      </c>
      <c r="E51" s="180">
        <v>6250.76554125</v>
      </c>
      <c r="F51" s="180">
        <v>6250.76554125</v>
      </c>
      <c r="G51" s="177">
        <f t="shared" si="2"/>
        <v>25003.062165</v>
      </c>
    </row>
    <row r="52" spans="1:7" ht="12.75">
      <c r="A52" s="29" t="s">
        <v>74</v>
      </c>
      <c r="B52" s="188">
        <f t="shared" si="1"/>
        <v>9706.5552</v>
      </c>
      <c r="C52" s="180">
        <v>2426.6388</v>
      </c>
      <c r="D52" s="180">
        <v>2426.6388</v>
      </c>
      <c r="E52" s="180">
        <v>2426.6388</v>
      </c>
      <c r="F52" s="180">
        <v>2426.6388</v>
      </c>
      <c r="G52" s="177">
        <f t="shared" si="2"/>
        <v>9706.5552</v>
      </c>
    </row>
    <row r="53" spans="1:7" ht="12.75">
      <c r="A53" s="29" t="s">
        <v>116</v>
      </c>
      <c r="B53" s="188">
        <f t="shared" si="1"/>
        <v>11563.904700000001</v>
      </c>
      <c r="C53" s="180">
        <v>2890.9761750000002</v>
      </c>
      <c r="D53" s="180">
        <v>2890.9761750000002</v>
      </c>
      <c r="E53" s="180">
        <v>2890.9761750000002</v>
      </c>
      <c r="F53" s="180">
        <v>2890.9761750000002</v>
      </c>
      <c r="G53" s="177">
        <f t="shared" si="2"/>
        <v>11563.904700000001</v>
      </c>
    </row>
    <row r="54" spans="1:7" ht="12.75">
      <c r="A54" s="29" t="s">
        <v>78</v>
      </c>
      <c r="B54" s="188">
        <f t="shared" si="1"/>
        <v>28700.363619</v>
      </c>
      <c r="C54" s="180">
        <v>7175.09090475</v>
      </c>
      <c r="D54" s="180">
        <v>7175.09090475</v>
      </c>
      <c r="E54" s="180">
        <v>7175.09090475</v>
      </c>
      <c r="F54" s="180">
        <v>7175.09090475</v>
      </c>
      <c r="G54" s="177">
        <f t="shared" si="2"/>
        <v>28700.363619</v>
      </c>
    </row>
    <row r="55" spans="1:7" ht="12.75">
      <c r="A55" s="29" t="s">
        <v>118</v>
      </c>
      <c r="B55" s="188">
        <f t="shared" si="1"/>
        <v>12597.789311999999</v>
      </c>
      <c r="C55" s="180">
        <v>3149.4473279999997</v>
      </c>
      <c r="D55" s="180">
        <v>3149.4473279999997</v>
      </c>
      <c r="E55" s="180">
        <v>3149.4473279999997</v>
      </c>
      <c r="F55" s="180">
        <v>3149.4473279999997</v>
      </c>
      <c r="G55" s="177">
        <f t="shared" si="2"/>
        <v>12597.789311999999</v>
      </c>
    </row>
    <row r="56" spans="2:6" ht="12.75" hidden="1">
      <c r="B56" s="188"/>
      <c r="C56" s="180">
        <v>0</v>
      </c>
      <c r="D56" s="180"/>
      <c r="E56" s="180"/>
      <c r="F56" s="180"/>
    </row>
    <row r="57" spans="2:5" ht="12.75">
      <c r="B57" s="168"/>
      <c r="C57" s="59"/>
      <c r="D57" s="189"/>
      <c r="E57" s="180"/>
    </row>
    <row r="58" spans="1:7" s="1" customFormat="1" ht="12.75">
      <c r="A58" s="15" t="s">
        <v>19</v>
      </c>
      <c r="B58" s="167">
        <f>SUM(B45:B57)</f>
        <v>196642.97371500003</v>
      </c>
      <c r="C58" s="40">
        <f>SUM(C45:C57)</f>
        <v>49160.74342875001</v>
      </c>
      <c r="D58" s="40">
        <f>SUM(D45:D57)</f>
        <v>49160.74342875001</v>
      </c>
      <c r="E58" s="40">
        <f>SUM(E45:E57)</f>
        <v>49160.74342875001</v>
      </c>
      <c r="F58" s="40">
        <f>SUM(F45:F57)</f>
        <v>49160.74342875001</v>
      </c>
      <c r="G58" s="40">
        <f>SUM(G45:G55)</f>
        <v>196642.97371500003</v>
      </c>
    </row>
    <row r="59" spans="1:7" s="1" customFormat="1" ht="12.75">
      <c r="A59" s="190" t="s">
        <v>3</v>
      </c>
      <c r="B59" s="179"/>
      <c r="C59" s="192"/>
      <c r="D59" s="180"/>
      <c r="E59" s="62"/>
      <c r="F59" s="40"/>
      <c r="G59" s="40"/>
    </row>
    <row r="60" spans="2:4" ht="12.75">
      <c r="B60" s="188"/>
      <c r="C60" s="177"/>
      <c r="D60" s="177"/>
    </row>
    <row r="61" spans="1:7" ht="12.75">
      <c r="A61" s="15" t="s">
        <v>19</v>
      </c>
      <c r="B61" s="167">
        <v>0</v>
      </c>
      <c r="C61" s="40">
        <f>SUM(C59:C60)</f>
        <v>0</v>
      </c>
      <c r="D61" s="40">
        <f>SUM(D59:D60)</f>
        <v>0</v>
      </c>
      <c r="E61" s="40">
        <f>SUM(E59:E60)</f>
        <v>0</v>
      </c>
      <c r="F61" s="40">
        <f>SUM(F59:F60)</f>
        <v>0</v>
      </c>
      <c r="G61" s="40">
        <f>SUM(C61:F61)</f>
        <v>0</v>
      </c>
    </row>
    <row r="62" spans="1:5" ht="13.5" thickBot="1">
      <c r="A62" s="15"/>
      <c r="B62" s="167"/>
      <c r="C62" s="177"/>
      <c r="D62" s="177"/>
      <c r="E62" s="177"/>
    </row>
    <row r="63" spans="1:7" ht="16.5" thickBot="1">
      <c r="A63" s="6" t="s">
        <v>20</v>
      </c>
      <c r="B63" s="170">
        <f>B58+B38+B33</f>
        <v>1162850.623715</v>
      </c>
      <c r="C63" s="43">
        <f>C61+C58+C42+C38+C33</f>
        <v>291212.65592875</v>
      </c>
      <c r="D63" s="43">
        <f>D61+D58+D42+D38+D33</f>
        <v>291212.65592875</v>
      </c>
      <c r="E63" s="43">
        <f>E61+E58+E42+E38+E33</f>
        <v>291212.65592875</v>
      </c>
      <c r="F63" s="43">
        <f>F61+F58+F42+F38+F33</f>
        <v>291212.65592875</v>
      </c>
      <c r="G63" s="43">
        <f>G61+G58+G42+G38+G33</f>
        <v>1162850.623715</v>
      </c>
    </row>
    <row r="64" spans="1:5" ht="13.5" thickBot="1">
      <c r="A64" s="15"/>
      <c r="B64" s="167"/>
      <c r="C64" s="177"/>
      <c r="D64" s="177"/>
      <c r="E64" s="177"/>
    </row>
    <row r="65" spans="1:5" ht="16.5" thickBot="1">
      <c r="A65" s="6" t="s">
        <v>4</v>
      </c>
      <c r="B65" s="160"/>
      <c r="C65" s="177"/>
      <c r="D65" s="177"/>
      <c r="E65" s="177"/>
    </row>
    <row r="66" spans="1:4" ht="16.5" thickBot="1">
      <c r="A66" s="23"/>
      <c r="B66" s="160"/>
      <c r="C66" s="192"/>
      <c r="D66" s="180"/>
    </row>
    <row r="67" spans="1:4" ht="13.5" thickBot="1">
      <c r="A67" s="31" t="s">
        <v>6</v>
      </c>
      <c r="B67" s="191"/>
      <c r="C67" s="180"/>
      <c r="D67" s="180"/>
    </row>
    <row r="68" spans="1:7" ht="12.75">
      <c r="A68" s="29" t="s">
        <v>104</v>
      </c>
      <c r="B68" s="188">
        <v>29412.94</v>
      </c>
      <c r="C68" s="180">
        <v>7353.235</v>
      </c>
      <c r="D68" s="180">
        <v>7353.235</v>
      </c>
      <c r="E68" s="180">
        <v>7353.235</v>
      </c>
      <c r="F68" s="180">
        <v>7353.235</v>
      </c>
      <c r="G68" s="177">
        <f aca="true" t="shared" si="3" ref="G68:G73">SUM(C68:F68)</f>
        <v>29412.94</v>
      </c>
    </row>
    <row r="69" spans="3:7" ht="12.75" hidden="1">
      <c r="C69" s="180"/>
      <c r="D69" s="180"/>
      <c r="G69" s="177">
        <f t="shared" si="3"/>
        <v>0</v>
      </c>
    </row>
    <row r="70" spans="3:7" ht="12.75" hidden="1">
      <c r="C70" s="180"/>
      <c r="D70" s="180"/>
      <c r="G70" s="177">
        <f t="shared" si="3"/>
        <v>0</v>
      </c>
    </row>
    <row r="71" spans="3:7" ht="12.75" hidden="1">
      <c r="C71" s="180"/>
      <c r="D71" s="180"/>
      <c r="G71" s="177">
        <f t="shared" si="3"/>
        <v>0</v>
      </c>
    </row>
    <row r="72" spans="3:7" ht="12.75" hidden="1">
      <c r="C72" s="180"/>
      <c r="D72" s="180"/>
      <c r="G72" s="177">
        <f t="shared" si="3"/>
        <v>0</v>
      </c>
    </row>
    <row r="73" spans="1:7" ht="12.75" hidden="1">
      <c r="A73" s="15"/>
      <c r="B73" s="21"/>
      <c r="C73" s="192"/>
      <c r="D73" s="180"/>
      <c r="G73" s="177">
        <f t="shared" si="3"/>
        <v>0</v>
      </c>
    </row>
    <row r="74" spans="1:4" ht="12.75">
      <c r="A74" s="15"/>
      <c r="B74" s="21"/>
      <c r="C74" s="65"/>
      <c r="D74" s="180"/>
    </row>
    <row r="75" spans="1:7" ht="13.5" thickBot="1">
      <c r="A75" s="15" t="s">
        <v>19</v>
      </c>
      <c r="B75" s="21">
        <f>SUM(B68:B74)</f>
        <v>29412.94</v>
      </c>
      <c r="C75" s="62">
        <f>SUM(C68:C74)</f>
        <v>7353.235</v>
      </c>
      <c r="D75" s="62">
        <f>SUM(D68:D74)</f>
        <v>7353.235</v>
      </c>
      <c r="E75" s="62">
        <f>SUM(E68:E74)</f>
        <v>7353.235</v>
      </c>
      <c r="F75" s="62">
        <f>SUM(F68:F74)</f>
        <v>7353.235</v>
      </c>
      <c r="G75" s="40">
        <f>SUM(G68)</f>
        <v>29412.94</v>
      </c>
    </row>
    <row r="76" spans="1:7" ht="13.5" thickBot="1">
      <c r="A76" s="31" t="s">
        <v>8</v>
      </c>
      <c r="B76" s="191"/>
      <c r="C76" s="62"/>
      <c r="D76" s="62"/>
      <c r="E76" s="62"/>
      <c r="F76" s="40"/>
      <c r="G76" s="40"/>
    </row>
    <row r="77" spans="1:7" ht="12.75">
      <c r="A77" s="32" t="s">
        <v>35</v>
      </c>
      <c r="B77" s="191"/>
      <c r="C77" s="62"/>
      <c r="D77" s="62"/>
      <c r="E77" s="62"/>
      <c r="F77" s="40"/>
      <c r="G77" s="40"/>
    </row>
    <row r="78" spans="1:7" ht="12.75" hidden="1">
      <c r="A78" s="15"/>
      <c r="B78" s="21"/>
      <c r="C78" s="62"/>
      <c r="D78" s="62"/>
      <c r="E78" s="62"/>
      <c r="F78" s="40"/>
      <c r="G78" s="40">
        <f>SUM(C78:F78)</f>
        <v>0</v>
      </c>
    </row>
    <row r="79" spans="1:7" ht="12.75" hidden="1">
      <c r="A79" s="15"/>
      <c r="B79" s="21"/>
      <c r="C79" s="62"/>
      <c r="D79" s="62"/>
      <c r="E79" s="62"/>
      <c r="F79" s="40"/>
      <c r="G79" s="40">
        <f>SUM(C79:F79)</f>
        <v>0</v>
      </c>
    </row>
    <row r="80" spans="1:7" ht="13.5" thickBot="1">
      <c r="A80" s="15" t="s">
        <v>19</v>
      </c>
      <c r="B80" s="21">
        <v>0</v>
      </c>
      <c r="C80" s="40">
        <f>SUM(C77:C79)</f>
        <v>0</v>
      </c>
      <c r="D80" s="40">
        <f>SUM(D77:D79)</f>
        <v>0</v>
      </c>
      <c r="E80" s="40">
        <f>SUM(E77:E79)</f>
        <v>0</v>
      </c>
      <c r="F80" s="40">
        <f>SUM(F77:F79)</f>
        <v>0</v>
      </c>
      <c r="G80" s="40">
        <f>SUM(G77:G79)</f>
        <v>0</v>
      </c>
    </row>
    <row r="81" spans="1:7" ht="13.5" thickBot="1">
      <c r="A81" s="31" t="s">
        <v>7</v>
      </c>
      <c r="B81" s="191"/>
      <c r="C81" s="62"/>
      <c r="D81" s="62"/>
      <c r="E81" s="62"/>
      <c r="F81" s="40"/>
      <c r="G81" s="40"/>
    </row>
    <row r="82" spans="1:7" ht="12.75">
      <c r="A82" s="32" t="s">
        <v>36</v>
      </c>
      <c r="B82" s="191"/>
      <c r="C82" s="62"/>
      <c r="D82" s="62"/>
      <c r="E82" s="62"/>
      <c r="F82" s="40"/>
      <c r="G82" s="40"/>
    </row>
    <row r="83" spans="1:7" ht="12.75" hidden="1">
      <c r="A83" s="15"/>
      <c r="B83" s="21"/>
      <c r="C83" s="62"/>
      <c r="D83" s="62"/>
      <c r="E83" s="62"/>
      <c r="F83" s="40"/>
      <c r="G83" s="40">
        <f aca="true" t="shared" si="4" ref="G83:G93">SUM(C83:F83)</f>
        <v>0</v>
      </c>
    </row>
    <row r="84" spans="1:7" ht="12.75" hidden="1">
      <c r="A84" s="15"/>
      <c r="B84" s="21"/>
      <c r="C84" s="62"/>
      <c r="D84" s="62"/>
      <c r="E84" s="62"/>
      <c r="F84" s="40"/>
      <c r="G84" s="40">
        <f t="shared" si="4"/>
        <v>0</v>
      </c>
    </row>
    <row r="85" spans="1:7" ht="12.75" hidden="1">
      <c r="A85" s="15"/>
      <c r="B85" s="21"/>
      <c r="C85" s="62"/>
      <c r="D85" s="62"/>
      <c r="E85" s="62"/>
      <c r="F85" s="40"/>
      <c r="G85" s="40">
        <f t="shared" si="4"/>
        <v>0</v>
      </c>
    </row>
    <row r="86" spans="1:7" ht="12.75" hidden="1">
      <c r="A86" s="15"/>
      <c r="B86" s="21"/>
      <c r="C86" s="62"/>
      <c r="D86" s="62"/>
      <c r="E86" s="62"/>
      <c r="F86" s="40"/>
      <c r="G86" s="40">
        <f t="shared" si="4"/>
        <v>0</v>
      </c>
    </row>
    <row r="87" spans="1:7" ht="12.75" hidden="1">
      <c r="A87" s="15"/>
      <c r="B87" s="21"/>
      <c r="C87" s="62"/>
      <c r="D87" s="62"/>
      <c r="E87" s="62"/>
      <c r="F87" s="40"/>
      <c r="G87" s="40">
        <f t="shared" si="4"/>
        <v>0</v>
      </c>
    </row>
    <row r="88" spans="1:7" ht="12.75" hidden="1">
      <c r="A88" s="15"/>
      <c r="B88" s="21"/>
      <c r="C88" s="62"/>
      <c r="D88" s="62"/>
      <c r="E88" s="62"/>
      <c r="F88" s="40"/>
      <c r="G88" s="40">
        <f t="shared" si="4"/>
        <v>0</v>
      </c>
    </row>
    <row r="89" spans="1:7" ht="12.75" hidden="1">
      <c r="A89" s="15"/>
      <c r="B89" s="21"/>
      <c r="C89" s="62"/>
      <c r="D89" s="62"/>
      <c r="E89" s="62"/>
      <c r="F89" s="40"/>
      <c r="G89" s="40">
        <f t="shared" si="4"/>
        <v>0</v>
      </c>
    </row>
    <row r="90" spans="1:7" ht="12.75" hidden="1">
      <c r="A90" s="15"/>
      <c r="B90" s="21"/>
      <c r="C90" s="62"/>
      <c r="D90" s="62"/>
      <c r="E90" s="62"/>
      <c r="F90" s="40"/>
      <c r="G90" s="40">
        <f t="shared" si="4"/>
        <v>0</v>
      </c>
    </row>
    <row r="91" spans="1:7" ht="12.75" hidden="1">
      <c r="A91" s="15"/>
      <c r="B91" s="21"/>
      <c r="C91" s="62"/>
      <c r="D91" s="62"/>
      <c r="E91" s="62"/>
      <c r="F91" s="40"/>
      <c r="G91" s="40">
        <f t="shared" si="4"/>
        <v>0</v>
      </c>
    </row>
    <row r="92" spans="1:7" ht="12.75" hidden="1">
      <c r="A92" s="15"/>
      <c r="B92" s="21"/>
      <c r="C92" s="62"/>
      <c r="D92" s="62"/>
      <c r="E92" s="62"/>
      <c r="F92" s="40"/>
      <c r="G92" s="40">
        <f t="shared" si="4"/>
        <v>0</v>
      </c>
    </row>
    <row r="93" spans="1:7" ht="12.75" hidden="1">
      <c r="A93" s="15"/>
      <c r="B93" s="21"/>
      <c r="C93" s="62"/>
      <c r="D93" s="62"/>
      <c r="E93" s="62"/>
      <c r="F93" s="40"/>
      <c r="G93" s="40">
        <f t="shared" si="4"/>
        <v>0</v>
      </c>
    </row>
    <row r="94" spans="1:7" ht="13.5" thickBot="1">
      <c r="A94" s="15" t="s">
        <v>19</v>
      </c>
      <c r="B94" s="21">
        <v>0</v>
      </c>
      <c r="C94" s="40">
        <f>SUM(C82:C93)</f>
        <v>0</v>
      </c>
      <c r="D94" s="40">
        <f>SUM(D82:D93)</f>
        <v>0</v>
      </c>
      <c r="E94" s="40">
        <f>SUM(E82:E93)</f>
        <v>0</v>
      </c>
      <c r="F94" s="40">
        <f>SUM(F82:F93)</f>
        <v>0</v>
      </c>
      <c r="G94" s="40">
        <f>SUM(G82:G93)</f>
        <v>0</v>
      </c>
    </row>
    <row r="95" spans="1:7" ht="13.5" thickBot="1">
      <c r="A95" s="31" t="s">
        <v>9</v>
      </c>
      <c r="B95" s="191"/>
      <c r="C95" s="62"/>
      <c r="D95" s="62"/>
      <c r="E95" s="62"/>
      <c r="F95" s="40"/>
      <c r="G95" s="40"/>
    </row>
    <row r="96" spans="1:7" s="135" customFormat="1" ht="12.75">
      <c r="A96" s="32" t="s">
        <v>132</v>
      </c>
      <c r="B96" s="191">
        <v>1000</v>
      </c>
      <c r="C96" s="185">
        <v>0</v>
      </c>
      <c r="D96" s="185">
        <v>0</v>
      </c>
      <c r="E96" s="185">
        <f>B96</f>
        <v>1000</v>
      </c>
      <c r="F96" s="196">
        <v>0</v>
      </c>
      <c r="G96" s="196">
        <f>E96</f>
        <v>1000</v>
      </c>
    </row>
    <row r="97" spans="1:7" ht="12.75">
      <c r="A97" s="29" t="s">
        <v>133</v>
      </c>
      <c r="B97" s="188">
        <v>5974</v>
      </c>
      <c r="C97" s="180">
        <f>B97/4</f>
        <v>1493.5</v>
      </c>
      <c r="D97" s="180">
        <v>1493.5</v>
      </c>
      <c r="E97" s="180">
        <v>1493.5</v>
      </c>
      <c r="F97" s="180">
        <v>1493.5</v>
      </c>
      <c r="G97" s="177">
        <f>C97+D97+E97+F97</f>
        <v>5974</v>
      </c>
    </row>
    <row r="98" spans="1:7" ht="12.75">
      <c r="A98" s="32"/>
      <c r="B98" s="191"/>
      <c r="C98" s="67"/>
      <c r="D98" s="62"/>
      <c r="E98" s="62"/>
      <c r="F98" s="40"/>
      <c r="G98" s="40"/>
    </row>
    <row r="99" spans="1:7" ht="12.75" hidden="1">
      <c r="A99" s="32"/>
      <c r="B99" s="191"/>
      <c r="C99" s="67"/>
      <c r="D99" s="62"/>
      <c r="E99" s="62"/>
      <c r="F99" s="40"/>
      <c r="G99" s="40">
        <v>0</v>
      </c>
    </row>
    <row r="100" spans="1:7" ht="12.75" hidden="1">
      <c r="A100" s="32"/>
      <c r="B100" s="191"/>
      <c r="C100" s="67"/>
      <c r="D100" s="62"/>
      <c r="E100" s="62"/>
      <c r="F100" s="40"/>
      <c r="G100" s="40">
        <v>0</v>
      </c>
    </row>
    <row r="101" spans="1:7" ht="12.75" hidden="1">
      <c r="A101" s="32"/>
      <c r="B101" s="191"/>
      <c r="C101" s="67"/>
      <c r="D101" s="62"/>
      <c r="E101" s="62"/>
      <c r="F101" s="40"/>
      <c r="G101" s="40">
        <v>0</v>
      </c>
    </row>
    <row r="102" spans="1:7" ht="12.75" hidden="1">
      <c r="A102" s="32"/>
      <c r="B102" s="191"/>
      <c r="C102" s="67"/>
      <c r="D102" s="62"/>
      <c r="E102" s="62"/>
      <c r="F102" s="40"/>
      <c r="G102" s="40">
        <v>0</v>
      </c>
    </row>
    <row r="103" spans="1:7" ht="12.75" hidden="1">
      <c r="A103" s="32"/>
      <c r="B103" s="191"/>
      <c r="C103" s="67"/>
      <c r="D103" s="62"/>
      <c r="E103" s="62"/>
      <c r="F103" s="40"/>
      <c r="G103" s="40"/>
    </row>
    <row r="104" spans="1:7" ht="12.75" hidden="1">
      <c r="A104" s="32"/>
      <c r="B104" s="191"/>
      <c r="C104" s="67">
        <v>3750</v>
      </c>
      <c r="D104" s="62">
        <v>3750</v>
      </c>
      <c r="E104" s="62">
        <v>3750</v>
      </c>
      <c r="F104" s="40">
        <v>3750</v>
      </c>
      <c r="G104" s="40">
        <v>15000</v>
      </c>
    </row>
    <row r="105" spans="1:7" ht="12.75" hidden="1">
      <c r="A105" s="15"/>
      <c r="B105" s="21"/>
      <c r="C105" s="67"/>
      <c r="D105" s="62"/>
      <c r="E105" s="62"/>
      <c r="F105" s="40"/>
      <c r="G105" s="40">
        <f>SUM(C105:F105)</f>
        <v>0</v>
      </c>
    </row>
    <row r="106" spans="3:7" ht="12.75" hidden="1">
      <c r="C106" s="62"/>
      <c r="D106" s="62"/>
      <c r="E106" s="62"/>
      <c r="F106" s="40"/>
      <c r="G106" s="40">
        <f>SUM(C106:F106)</f>
        <v>0</v>
      </c>
    </row>
    <row r="107" spans="1:7" ht="13.5" thickBot="1">
      <c r="A107" s="15" t="s">
        <v>19</v>
      </c>
      <c r="B107" s="21">
        <f>SUM(B96:B106)</f>
        <v>6974</v>
      </c>
      <c r="C107" s="40">
        <f>SUM(C96:C97)</f>
        <v>1493.5</v>
      </c>
      <c r="D107" s="40">
        <f>SUM(D96:D97)</f>
        <v>1493.5</v>
      </c>
      <c r="E107" s="40">
        <f>SUM(E96:E97)</f>
        <v>2493.5</v>
      </c>
      <c r="F107" s="40">
        <f>SUM(F96:F97)</f>
        <v>1493.5</v>
      </c>
      <c r="G107" s="40">
        <f>SUM(G96:G97)</f>
        <v>6974</v>
      </c>
    </row>
    <row r="108" spans="1:7" ht="13.5" thickBot="1">
      <c r="A108" s="31" t="s">
        <v>10</v>
      </c>
      <c r="B108" s="191"/>
      <c r="C108" s="62"/>
      <c r="D108" s="62"/>
      <c r="E108" s="62"/>
      <c r="F108" s="40"/>
      <c r="G108" s="40"/>
    </row>
    <row r="109" spans="1:7" ht="12.75">
      <c r="A109" s="29" t="s">
        <v>108</v>
      </c>
      <c r="B109" s="188">
        <v>100000</v>
      </c>
      <c r="C109" s="180">
        <f>B109/4</f>
        <v>25000</v>
      </c>
      <c r="D109" s="180">
        <v>25000</v>
      </c>
      <c r="E109" s="180">
        <v>25000</v>
      </c>
      <c r="F109" s="180">
        <v>25000</v>
      </c>
      <c r="G109" s="177">
        <f>SUM(C109:F109)</f>
        <v>100000</v>
      </c>
    </row>
    <row r="110" spans="2:7" ht="12.75" hidden="1">
      <c r="B110" s="188"/>
      <c r="C110" s="180"/>
      <c r="D110" s="180"/>
      <c r="E110" s="180"/>
      <c r="F110" s="180"/>
      <c r="G110" s="177">
        <f aca="true" t="shared" si="5" ref="G110:G140">SUM(C110:F110)</f>
        <v>0</v>
      </c>
    </row>
    <row r="111" spans="1:7" ht="12.75" hidden="1">
      <c r="A111" s="32"/>
      <c r="B111" s="191"/>
      <c r="C111" s="67"/>
      <c r="D111" s="133"/>
      <c r="E111" s="62"/>
      <c r="F111" s="40"/>
      <c r="G111" s="40">
        <f t="shared" si="5"/>
        <v>0</v>
      </c>
    </row>
    <row r="112" spans="1:7" ht="12.75" hidden="1">
      <c r="A112" s="32"/>
      <c r="B112" s="191"/>
      <c r="C112" s="67"/>
      <c r="D112" s="133"/>
      <c r="E112" s="62"/>
      <c r="F112" s="40"/>
      <c r="G112" s="40">
        <f t="shared" si="5"/>
        <v>0</v>
      </c>
    </row>
    <row r="113" spans="1:7" ht="12.75" hidden="1">
      <c r="A113" s="32"/>
      <c r="B113" s="191"/>
      <c r="C113" s="67"/>
      <c r="D113" s="133"/>
      <c r="E113" s="62"/>
      <c r="F113" s="40"/>
      <c r="G113" s="40">
        <f t="shared" si="5"/>
        <v>0</v>
      </c>
    </row>
    <row r="114" spans="1:7" ht="12.75" hidden="1">
      <c r="A114" s="32"/>
      <c r="B114" s="191"/>
      <c r="C114" s="67"/>
      <c r="D114" s="133"/>
      <c r="E114" s="62"/>
      <c r="F114" s="40"/>
      <c r="G114" s="40">
        <f t="shared" si="5"/>
        <v>0</v>
      </c>
    </row>
    <row r="115" spans="1:7" ht="12.75" hidden="1">
      <c r="A115" s="32"/>
      <c r="B115" s="191"/>
      <c r="C115" s="67"/>
      <c r="D115" s="133"/>
      <c r="E115" s="62"/>
      <c r="F115" s="40"/>
      <c r="G115" s="40">
        <f t="shared" si="5"/>
        <v>0</v>
      </c>
    </row>
    <row r="116" spans="1:7" ht="12.75" hidden="1">
      <c r="A116" s="32"/>
      <c r="B116" s="191"/>
      <c r="C116" s="67"/>
      <c r="D116" s="133"/>
      <c r="E116" s="62"/>
      <c r="F116" s="40"/>
      <c r="G116" s="40">
        <f t="shared" si="5"/>
        <v>0</v>
      </c>
    </row>
    <row r="117" spans="1:7" ht="12.75" hidden="1">
      <c r="A117" s="32"/>
      <c r="B117" s="191"/>
      <c r="C117" s="67"/>
      <c r="D117" s="133"/>
      <c r="E117" s="62"/>
      <c r="F117" s="40"/>
      <c r="G117" s="40">
        <f t="shared" si="5"/>
        <v>0</v>
      </c>
    </row>
    <row r="118" spans="1:7" ht="12.75" hidden="1">
      <c r="A118" s="32"/>
      <c r="B118" s="191"/>
      <c r="C118" s="67"/>
      <c r="D118" s="133"/>
      <c r="E118" s="62"/>
      <c r="F118" s="40"/>
      <c r="G118" s="40">
        <f t="shared" si="5"/>
        <v>0</v>
      </c>
    </row>
    <row r="119" spans="1:7" ht="12.75" hidden="1">
      <c r="A119" s="32"/>
      <c r="B119" s="191"/>
      <c r="C119" s="67"/>
      <c r="D119" s="133"/>
      <c r="E119" s="62"/>
      <c r="F119" s="40"/>
      <c r="G119" s="40">
        <f t="shared" si="5"/>
        <v>0</v>
      </c>
    </row>
    <row r="120" spans="1:7" ht="12.75" hidden="1">
      <c r="A120" s="32"/>
      <c r="B120" s="191"/>
      <c r="C120" s="67"/>
      <c r="D120" s="133"/>
      <c r="E120" s="62"/>
      <c r="F120" s="40"/>
      <c r="G120" s="40">
        <f t="shared" si="5"/>
        <v>0</v>
      </c>
    </row>
    <row r="121" spans="1:7" ht="12.75" hidden="1">
      <c r="A121" s="32"/>
      <c r="B121" s="191"/>
      <c r="C121" s="67"/>
      <c r="D121" s="133"/>
      <c r="E121" s="62"/>
      <c r="F121" s="40"/>
      <c r="G121" s="40">
        <f t="shared" si="5"/>
        <v>0</v>
      </c>
    </row>
    <row r="122" spans="1:7" ht="12.75" hidden="1">
      <c r="A122" s="32"/>
      <c r="B122" s="191"/>
      <c r="C122" s="67"/>
      <c r="D122" s="133"/>
      <c r="E122" s="62"/>
      <c r="F122" s="40"/>
      <c r="G122" s="40">
        <f t="shared" si="5"/>
        <v>0</v>
      </c>
    </row>
    <row r="123" spans="1:7" ht="12.75" hidden="1">
      <c r="A123" s="32"/>
      <c r="B123" s="191"/>
      <c r="C123" s="67"/>
      <c r="D123" s="133"/>
      <c r="E123" s="62"/>
      <c r="F123" s="40"/>
      <c r="G123" s="40">
        <f t="shared" si="5"/>
        <v>0</v>
      </c>
    </row>
    <row r="124" spans="1:7" ht="12.75" hidden="1">
      <c r="A124" s="32"/>
      <c r="B124" s="191"/>
      <c r="C124" s="67"/>
      <c r="D124" s="133"/>
      <c r="E124" s="62"/>
      <c r="F124" s="40"/>
      <c r="G124" s="40">
        <f t="shared" si="5"/>
        <v>0</v>
      </c>
    </row>
    <row r="125" spans="1:7" ht="12.75" hidden="1">
      <c r="A125" s="32"/>
      <c r="B125" s="191"/>
      <c r="C125" s="67"/>
      <c r="D125" s="133"/>
      <c r="E125" s="62"/>
      <c r="F125" s="40"/>
      <c r="G125" s="40">
        <f t="shared" si="5"/>
        <v>0</v>
      </c>
    </row>
    <row r="126" spans="1:7" ht="12.75" hidden="1">
      <c r="A126" s="32"/>
      <c r="B126" s="191"/>
      <c r="C126" s="67"/>
      <c r="D126" s="133"/>
      <c r="E126" s="62"/>
      <c r="F126" s="40"/>
      <c r="G126" s="40">
        <f t="shared" si="5"/>
        <v>0</v>
      </c>
    </row>
    <row r="127" spans="1:7" ht="12.75" hidden="1">
      <c r="A127" s="32"/>
      <c r="B127" s="191"/>
      <c r="C127" s="67"/>
      <c r="D127" s="133"/>
      <c r="E127" s="62"/>
      <c r="F127" s="40"/>
      <c r="G127" s="40">
        <f t="shared" si="5"/>
        <v>0</v>
      </c>
    </row>
    <row r="128" spans="1:7" ht="12.75" hidden="1">
      <c r="A128" s="32"/>
      <c r="B128" s="191"/>
      <c r="C128" s="67"/>
      <c r="D128" s="133"/>
      <c r="E128" s="62"/>
      <c r="F128" s="40"/>
      <c r="G128" s="40">
        <f t="shared" si="5"/>
        <v>0</v>
      </c>
    </row>
    <row r="129" spans="1:7" ht="12.75" hidden="1">
      <c r="A129" s="32"/>
      <c r="B129" s="191"/>
      <c r="C129" s="67"/>
      <c r="D129" s="133"/>
      <c r="E129" s="62"/>
      <c r="F129" s="40"/>
      <c r="G129" s="40">
        <f t="shared" si="5"/>
        <v>0</v>
      </c>
    </row>
    <row r="130" spans="1:7" ht="12.75" hidden="1">
      <c r="A130" s="32"/>
      <c r="B130" s="191"/>
      <c r="C130" s="67"/>
      <c r="D130" s="133"/>
      <c r="E130" s="62"/>
      <c r="F130" s="40"/>
      <c r="G130" s="40">
        <f t="shared" si="5"/>
        <v>0</v>
      </c>
    </row>
    <row r="131" spans="1:7" ht="12.75" hidden="1">
      <c r="A131" s="32"/>
      <c r="B131" s="191"/>
      <c r="C131" s="67"/>
      <c r="D131" s="133"/>
      <c r="E131" s="62"/>
      <c r="F131" s="40"/>
      <c r="G131" s="40">
        <f t="shared" si="5"/>
        <v>0</v>
      </c>
    </row>
    <row r="132" spans="1:7" ht="12.75" hidden="1">
      <c r="A132" s="32"/>
      <c r="B132" s="191"/>
      <c r="C132" s="67"/>
      <c r="D132" s="133"/>
      <c r="E132" s="62"/>
      <c r="F132" s="40"/>
      <c r="G132" s="40">
        <f t="shared" si="5"/>
        <v>0</v>
      </c>
    </row>
    <row r="133" spans="1:7" ht="12.75" hidden="1">
      <c r="A133" s="32"/>
      <c r="B133" s="191"/>
      <c r="C133" s="67"/>
      <c r="D133" s="133"/>
      <c r="E133" s="62"/>
      <c r="F133" s="40"/>
      <c r="G133" s="40">
        <f t="shared" si="5"/>
        <v>0</v>
      </c>
    </row>
    <row r="134" spans="1:7" ht="12.75" hidden="1">
      <c r="A134" s="32"/>
      <c r="B134" s="191"/>
      <c r="C134" s="67"/>
      <c r="D134" s="133"/>
      <c r="E134" s="62"/>
      <c r="F134" s="40"/>
      <c r="G134" s="40">
        <f t="shared" si="5"/>
        <v>0</v>
      </c>
    </row>
    <row r="135" spans="1:7" ht="12.75" hidden="1">
      <c r="A135" s="32"/>
      <c r="B135" s="191"/>
      <c r="C135" s="67"/>
      <c r="D135" s="133"/>
      <c r="E135" s="62"/>
      <c r="F135" s="40"/>
      <c r="G135" s="40">
        <f t="shared" si="5"/>
        <v>0</v>
      </c>
    </row>
    <row r="136" spans="1:7" ht="12.75" hidden="1">
      <c r="A136" s="32"/>
      <c r="B136" s="191"/>
      <c r="C136" s="67"/>
      <c r="D136" s="133"/>
      <c r="E136" s="62"/>
      <c r="F136" s="40"/>
      <c r="G136" s="40">
        <f t="shared" si="5"/>
        <v>0</v>
      </c>
    </row>
    <row r="137" spans="1:7" ht="12.75" hidden="1">
      <c r="A137" s="32"/>
      <c r="B137" s="191"/>
      <c r="C137" s="67"/>
      <c r="D137" s="133"/>
      <c r="E137" s="62"/>
      <c r="F137" s="40"/>
      <c r="G137" s="40">
        <f t="shared" si="5"/>
        <v>0</v>
      </c>
    </row>
    <row r="138" spans="1:7" ht="12.75" hidden="1">
      <c r="A138" s="32"/>
      <c r="B138" s="191"/>
      <c r="C138" s="67"/>
      <c r="D138" s="133"/>
      <c r="E138" s="62"/>
      <c r="F138" s="40"/>
      <c r="G138" s="40">
        <f t="shared" si="5"/>
        <v>0</v>
      </c>
    </row>
    <row r="139" spans="1:7" ht="12.75" hidden="1">
      <c r="A139" s="32"/>
      <c r="B139" s="191"/>
      <c r="C139" s="67"/>
      <c r="D139" s="133"/>
      <c r="E139" s="62"/>
      <c r="F139" s="40"/>
      <c r="G139" s="40">
        <f t="shared" si="5"/>
        <v>0</v>
      </c>
    </row>
    <row r="140" spans="1:7" ht="12.75" hidden="1">
      <c r="A140" s="15"/>
      <c r="B140" s="21"/>
      <c r="C140" s="67"/>
      <c r="D140" s="133"/>
      <c r="E140" s="62"/>
      <c r="F140" s="40"/>
      <c r="G140" s="40">
        <f t="shared" si="5"/>
        <v>0</v>
      </c>
    </row>
    <row r="141" spans="1:7" ht="12.75">
      <c r="A141" s="15" t="s">
        <v>13</v>
      </c>
      <c r="B141" s="21"/>
      <c r="C141" s="65"/>
      <c r="D141" s="133"/>
      <c r="E141" s="62"/>
      <c r="F141" s="40"/>
      <c r="G141" s="40"/>
    </row>
    <row r="142" spans="1:7" ht="12.75">
      <c r="A142" s="15" t="s">
        <v>19</v>
      </c>
      <c r="B142" s="21">
        <f>SUM(B109:B141)</f>
        <v>100000</v>
      </c>
      <c r="C142" s="40">
        <f>C109</f>
        <v>25000</v>
      </c>
      <c r="D142" s="40">
        <f>D109</f>
        <v>25000</v>
      </c>
      <c r="E142" s="40">
        <f>E109</f>
        <v>25000</v>
      </c>
      <c r="F142" s="40">
        <f>F109</f>
        <v>25000</v>
      </c>
      <c r="G142" s="40">
        <f>SUM(G109)</f>
        <v>100000</v>
      </c>
    </row>
    <row r="143" spans="1:7" ht="12.75">
      <c r="A143" s="190" t="s">
        <v>11</v>
      </c>
      <c r="B143" s="179"/>
      <c r="C143" s="65"/>
      <c r="D143" s="133"/>
      <c r="E143" s="62"/>
      <c r="F143" s="40"/>
      <c r="G143" s="40"/>
    </row>
    <row r="144" spans="1:7" ht="12.75">
      <c r="A144" s="32" t="s">
        <v>36</v>
      </c>
      <c r="B144" s="191"/>
      <c r="C144" s="67"/>
      <c r="D144" s="62"/>
      <c r="E144" s="62"/>
      <c r="F144" s="40"/>
      <c r="G144" s="40"/>
    </row>
    <row r="145" spans="1:7" ht="12.75" hidden="1">
      <c r="A145" s="15"/>
      <c r="B145" s="21"/>
      <c r="C145" s="67"/>
      <c r="D145" s="62"/>
      <c r="E145" s="62"/>
      <c r="F145" s="40"/>
      <c r="G145" s="40">
        <f>SUM(C145:F145)</f>
        <v>0</v>
      </c>
    </row>
    <row r="146" spans="1:7" ht="12.75" hidden="1">
      <c r="A146" s="15"/>
      <c r="B146" s="21"/>
      <c r="C146" s="67"/>
      <c r="D146" s="62"/>
      <c r="E146" s="62"/>
      <c r="F146" s="40"/>
      <c r="G146" s="40">
        <f>SUM(C146:F146)</f>
        <v>0</v>
      </c>
    </row>
    <row r="147" spans="1:7" ht="12.75" hidden="1">
      <c r="A147" s="15"/>
      <c r="B147" s="21"/>
      <c r="C147" s="67"/>
      <c r="D147" s="62"/>
      <c r="E147" s="62"/>
      <c r="F147" s="40"/>
      <c r="G147" s="40">
        <f>SUM(C147:F147)</f>
        <v>0</v>
      </c>
    </row>
    <row r="148" spans="1:7" ht="12.75" hidden="1">
      <c r="A148" s="15"/>
      <c r="B148" s="21"/>
      <c r="C148" s="67"/>
      <c r="D148" s="62"/>
      <c r="E148" s="62"/>
      <c r="F148" s="40"/>
      <c r="G148" s="40">
        <f>SUM(C148:F148)</f>
        <v>0</v>
      </c>
    </row>
    <row r="149" spans="1:7" ht="12.75" hidden="1">
      <c r="A149" s="15"/>
      <c r="B149" s="21"/>
      <c r="C149" s="67"/>
      <c r="D149" s="62"/>
      <c r="E149" s="62"/>
      <c r="F149" s="40"/>
      <c r="G149" s="40">
        <f>SUM(C149:F149)</f>
        <v>0</v>
      </c>
    </row>
    <row r="150" spans="1:7" ht="12.75">
      <c r="A150" s="15" t="s">
        <v>19</v>
      </c>
      <c r="B150" s="21">
        <v>0</v>
      </c>
      <c r="C150" s="40">
        <f>SUM(C145:C149)</f>
        <v>0</v>
      </c>
      <c r="D150" s="40">
        <f>SUM(D145:D149)</f>
        <v>0</v>
      </c>
      <c r="E150" s="40">
        <f>SUM(E145:E149)</f>
        <v>0</v>
      </c>
      <c r="F150" s="40">
        <f>SUM(F145:F149)</f>
        <v>0</v>
      </c>
      <c r="G150" s="40">
        <f>SUM(G145:G149)</f>
        <v>0</v>
      </c>
    </row>
    <row r="151" spans="1:7" ht="12.75">
      <c r="A151" s="194" t="s">
        <v>12</v>
      </c>
      <c r="B151" s="191"/>
      <c r="C151" s="59"/>
      <c r="D151" s="59"/>
      <c r="E151" s="62"/>
      <c r="F151" s="40"/>
      <c r="G151" s="40"/>
    </row>
    <row r="152" spans="1:7" ht="12.75">
      <c r="A152" s="32" t="s">
        <v>107</v>
      </c>
      <c r="B152" s="191">
        <v>60000</v>
      </c>
      <c r="C152" s="193">
        <f>B152/4</f>
        <v>15000</v>
      </c>
      <c r="D152" s="176">
        <v>15000</v>
      </c>
      <c r="E152" s="176">
        <v>15000</v>
      </c>
      <c r="F152" s="177">
        <v>15000</v>
      </c>
      <c r="G152" s="177">
        <f>SUM(C152:F152)</f>
        <v>60000</v>
      </c>
    </row>
    <row r="153" spans="2:7" s="135" customFormat="1" ht="12.75" hidden="1">
      <c r="B153" s="188"/>
      <c r="C153" s="171"/>
      <c r="D153" s="60"/>
      <c r="E153" s="171"/>
      <c r="F153" s="45"/>
      <c r="G153" s="177">
        <f aca="true" t="shared" si="6" ref="G153:G166">SUM(C153:F153)</f>
        <v>0</v>
      </c>
    </row>
    <row r="154" spans="2:7" s="135" customFormat="1" ht="12.75" hidden="1">
      <c r="B154" s="188"/>
      <c r="C154" s="171"/>
      <c r="D154" s="60"/>
      <c r="E154" s="171"/>
      <c r="F154" s="45"/>
      <c r="G154" s="177">
        <f t="shared" si="6"/>
        <v>0</v>
      </c>
    </row>
    <row r="155" spans="2:7" s="135" customFormat="1" ht="12.75" hidden="1">
      <c r="B155" s="188"/>
      <c r="C155" s="171"/>
      <c r="D155" s="60"/>
      <c r="E155" s="171"/>
      <c r="F155" s="45"/>
      <c r="G155" s="177">
        <f t="shared" si="6"/>
        <v>0</v>
      </c>
    </row>
    <row r="156" spans="2:7" s="135" customFormat="1" ht="12.75" hidden="1">
      <c r="B156" s="188"/>
      <c r="C156" s="171"/>
      <c r="D156" s="60"/>
      <c r="E156" s="171"/>
      <c r="F156" s="45"/>
      <c r="G156" s="177">
        <f t="shared" si="6"/>
        <v>0</v>
      </c>
    </row>
    <row r="157" spans="2:7" s="135" customFormat="1" ht="12.75" hidden="1">
      <c r="B157" s="188"/>
      <c r="C157" s="171"/>
      <c r="D157" s="60"/>
      <c r="E157" s="171"/>
      <c r="F157" s="45"/>
      <c r="G157" s="177">
        <f t="shared" si="6"/>
        <v>0</v>
      </c>
    </row>
    <row r="158" spans="2:7" s="135" customFormat="1" ht="12.75" hidden="1">
      <c r="B158" s="188"/>
      <c r="C158" s="171"/>
      <c r="D158" s="60"/>
      <c r="E158" s="171"/>
      <c r="F158" s="45"/>
      <c r="G158" s="177">
        <f t="shared" si="6"/>
        <v>0</v>
      </c>
    </row>
    <row r="159" spans="2:7" s="135" customFormat="1" ht="12.75" hidden="1">
      <c r="B159" s="188"/>
      <c r="C159" s="171"/>
      <c r="D159" s="60"/>
      <c r="E159" s="171"/>
      <c r="F159" s="45"/>
      <c r="G159" s="177">
        <f t="shared" si="6"/>
        <v>0</v>
      </c>
    </row>
    <row r="160" spans="2:7" s="135" customFormat="1" ht="12.75" hidden="1">
      <c r="B160" s="188"/>
      <c r="C160" s="171"/>
      <c r="D160" s="60"/>
      <c r="E160" s="171"/>
      <c r="F160" s="45"/>
      <c r="G160" s="177">
        <f t="shared" si="6"/>
        <v>0</v>
      </c>
    </row>
    <row r="161" spans="2:7" s="135" customFormat="1" ht="12.75" hidden="1">
      <c r="B161" s="188"/>
      <c r="C161" s="171"/>
      <c r="D161" s="60"/>
      <c r="E161" s="171"/>
      <c r="F161" s="45"/>
      <c r="G161" s="177">
        <f t="shared" si="6"/>
        <v>0</v>
      </c>
    </row>
    <row r="162" spans="2:7" s="135" customFormat="1" ht="12.75" hidden="1">
      <c r="B162" s="188"/>
      <c r="C162" s="171"/>
      <c r="D162" s="60"/>
      <c r="E162" s="171"/>
      <c r="F162" s="45"/>
      <c r="G162" s="177">
        <f t="shared" si="6"/>
        <v>0</v>
      </c>
    </row>
    <row r="163" spans="1:7" s="135" customFormat="1" ht="12.75" hidden="1">
      <c r="A163" s="16"/>
      <c r="B163" s="167"/>
      <c r="C163" s="43"/>
      <c r="D163" s="60"/>
      <c r="E163" s="172"/>
      <c r="F163" s="45"/>
      <c r="G163" s="177">
        <f t="shared" si="6"/>
        <v>0</v>
      </c>
    </row>
    <row r="164" spans="1:7" s="135" customFormat="1" ht="12.75" hidden="1">
      <c r="A164" s="16"/>
      <c r="B164" s="167"/>
      <c r="C164" s="43"/>
      <c r="D164" s="60"/>
      <c r="E164" s="172"/>
      <c r="F164" s="45"/>
      <c r="G164" s="177">
        <f t="shared" si="6"/>
        <v>0</v>
      </c>
    </row>
    <row r="165" spans="1:7" s="135" customFormat="1" ht="12.75" hidden="1">
      <c r="A165" s="16"/>
      <c r="B165" s="167"/>
      <c r="C165" s="43"/>
      <c r="D165" s="60"/>
      <c r="E165" s="172"/>
      <c r="F165" s="45"/>
      <c r="G165" s="177">
        <f t="shared" si="6"/>
        <v>0</v>
      </c>
    </row>
    <row r="166" spans="1:7" s="135" customFormat="1" ht="12.75">
      <c r="A166" s="198" t="s">
        <v>134</v>
      </c>
      <c r="B166" s="168">
        <v>19385</v>
      </c>
      <c r="C166" s="199">
        <f>B166/4</f>
        <v>4846.25</v>
      </c>
      <c r="D166" s="189">
        <v>4846.25</v>
      </c>
      <c r="E166" s="185">
        <v>4846.25</v>
      </c>
      <c r="F166" s="196">
        <v>4846.25</v>
      </c>
      <c r="G166" s="177">
        <f t="shared" si="6"/>
        <v>19385</v>
      </c>
    </row>
    <row r="167" spans="1:7" s="135" customFormat="1" ht="12.75">
      <c r="A167" s="16"/>
      <c r="B167" s="167"/>
      <c r="C167" s="43"/>
      <c r="D167" s="60"/>
      <c r="E167" s="172"/>
      <c r="F167" s="45"/>
      <c r="G167" s="45"/>
    </row>
    <row r="168" spans="1:7" s="1" customFormat="1" ht="12.75">
      <c r="A168" s="15" t="s">
        <v>19</v>
      </c>
      <c r="B168" s="21">
        <f>SUM(B152:B167)</f>
        <v>79385</v>
      </c>
      <c r="C168" s="40">
        <f>SUM(C152:C167)</f>
        <v>19846.25</v>
      </c>
      <c r="D168" s="40">
        <f>SUM(D152:D167)</f>
        <v>19846.25</v>
      </c>
      <c r="E168" s="40">
        <f>SUM(E152:E167)</f>
        <v>19846.25</v>
      </c>
      <c r="F168" s="40">
        <f>SUM(F152:F167)</f>
        <v>19846.25</v>
      </c>
      <c r="G168" s="40">
        <f>SUM(G152:G166)</f>
        <v>79385</v>
      </c>
    </row>
    <row r="169" spans="1:7" s="1" customFormat="1" ht="13.5" thickBot="1">
      <c r="A169" s="15"/>
      <c r="B169" s="21"/>
      <c r="C169" s="40"/>
      <c r="D169" s="40"/>
      <c r="E169" s="40"/>
      <c r="F169" s="40"/>
      <c r="G169" s="40"/>
    </row>
    <row r="170" spans="1:7" ht="16.5" thickBot="1">
      <c r="A170" s="6" t="s">
        <v>21</v>
      </c>
      <c r="B170" s="173">
        <f aca="true" t="shared" si="7" ref="B170:G170">B168+B150+B142+B107+B94+B80+B75</f>
        <v>215771.94</v>
      </c>
      <c r="C170" s="43">
        <f t="shared" si="7"/>
        <v>53692.985</v>
      </c>
      <c r="D170" s="43">
        <f t="shared" si="7"/>
        <v>53692.985</v>
      </c>
      <c r="E170" s="43">
        <f t="shared" si="7"/>
        <v>54692.985</v>
      </c>
      <c r="F170" s="43">
        <f t="shared" si="7"/>
        <v>53692.985</v>
      </c>
      <c r="G170" s="43">
        <f t="shared" si="7"/>
        <v>215771.94</v>
      </c>
    </row>
    <row r="171" spans="1:7" s="1" customFormat="1" ht="12.75">
      <c r="A171" s="15"/>
      <c r="B171" s="21"/>
      <c r="C171" s="40"/>
      <c r="D171" s="40"/>
      <c r="E171" s="40"/>
      <c r="F171" s="40"/>
      <c r="G171" s="40"/>
    </row>
    <row r="172" spans="1:7" ht="18">
      <c r="A172" s="27" t="s">
        <v>136</v>
      </c>
      <c r="B172" s="174">
        <f>B63+B170</f>
        <v>1378622.563715</v>
      </c>
      <c r="C172" s="70">
        <f>C170+C63</f>
        <v>344905.64092875</v>
      </c>
      <c r="D172" s="70">
        <f>D170+D63</f>
        <v>344905.64092875</v>
      </c>
      <c r="E172" s="70">
        <f>E170+E63</f>
        <v>345905.64092875</v>
      </c>
      <c r="F172" s="70">
        <f>F170+F63</f>
        <v>344905.64092875</v>
      </c>
      <c r="G172" s="44">
        <f>G170+G63</f>
        <v>1378622.563715</v>
      </c>
    </row>
    <row r="175" ht="13.5">
      <c r="A175" s="175"/>
    </row>
    <row r="176" spans="1:4" ht="13.5">
      <c r="A176" s="195"/>
      <c r="B176" s="21"/>
      <c r="C176" s="180"/>
      <c r="D176" s="180"/>
    </row>
  </sheetData>
  <sheetProtection/>
  <printOptions gridLines="1" horizontalCentered="1"/>
  <pageMargins left="0.27" right="0.25" top="0.6" bottom="0.56" header="0.27" footer="0.21"/>
  <pageSetup fitToHeight="1" fitToWidth="1" horizontalDpi="600" verticalDpi="600" orientation="portrait" scale="50" r:id="rId1"/>
  <headerFooter alignWithMargins="0"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Punnett</dc:creator>
  <cp:keywords/>
  <dc:description/>
  <cp:lastModifiedBy>ServUS</cp:lastModifiedBy>
  <cp:lastPrinted>2014-04-02T22:21:27Z</cp:lastPrinted>
  <dcterms:created xsi:type="dcterms:W3CDTF">2005-04-20T22:51:54Z</dcterms:created>
  <dcterms:modified xsi:type="dcterms:W3CDTF">2014-04-03T15:49:15Z</dcterms:modified>
  <cp:category/>
  <cp:version/>
  <cp:contentType/>
  <cp:contentStatus/>
</cp:coreProperties>
</file>