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150" windowWidth="12120" windowHeight="9000" tabRatio="832"/>
  </bookViews>
  <sheets>
    <sheet name="Summary" sheetId="4" r:id="rId1"/>
    <sheet name="FY14 CE0 - 1000" sheetId="8" r:id="rId2"/>
    <sheet name="FY14 CE0 - 100F" sheetId="7" r:id="rId3"/>
    <sheet name="FY14 CE0 - L200" sheetId="6" r:id="rId4"/>
    <sheet name="FY14 CE0 - L300 " sheetId="13" r:id="rId5"/>
    <sheet name="FY14 CE0 - L400" sheetId="2" r:id="rId6"/>
    <sheet name="FY13 CE0 - 1000" sheetId="12" r:id="rId7"/>
    <sheet name="FY13 CE0 - 100F" sheetId="11" r:id="rId8"/>
    <sheet name="FY13 CE0 - L200" sheetId="10" r:id="rId9"/>
    <sheet name="FY13 CE0 - L300" sheetId="9" r:id="rId10"/>
    <sheet name="FY13 CE0 - L400" sheetId="3" r:id="rId11"/>
  </sheets>
  <definedNames>
    <definedName name="_xlnm.Print_Area" localSheetId="6">'FY13 CE0 - 1000'!$A$1:$G$92</definedName>
    <definedName name="_xlnm.Print_Area" localSheetId="7">'FY13 CE0 - 100F'!$A$1:$G$69</definedName>
    <definedName name="_xlnm.Print_Area" localSheetId="8">'FY13 CE0 - L200'!$A$1:$G$61</definedName>
    <definedName name="_xlnm.Print_Area" localSheetId="9">'FY13 CE0 - L300'!$A$1:$G$153</definedName>
    <definedName name="_xlnm.Print_Area" localSheetId="10">'FY13 CE0 - L400'!$A$1:$G$121</definedName>
    <definedName name="_xlnm.Print_Area" localSheetId="1">'FY14 CE0 - 1000'!$A$1:$G$90</definedName>
    <definedName name="_xlnm.Print_Area" localSheetId="2">'FY14 CE0 - 100F'!$A$1:$G$74</definedName>
    <definedName name="_xlnm.Print_Area" localSheetId="3">'FY14 CE0 - L200'!$A$1:$G$79</definedName>
    <definedName name="_xlnm.Print_Area" localSheetId="4">'FY14 CE0 - L300 '!$A$1:$G$80</definedName>
    <definedName name="_xlnm.Print_Area" localSheetId="5">'FY14 CE0 - L400'!$A$1:$G$81</definedName>
    <definedName name="_xlnm.Print_Titles" localSheetId="6">'FY13 CE0 - 1000'!$1:$4</definedName>
    <definedName name="_xlnm.Print_Titles" localSheetId="7">'FY13 CE0 - 100F'!$1:$4</definedName>
    <definedName name="_xlnm.Print_Titles" localSheetId="8">'FY13 CE0 - L200'!$1:$4</definedName>
    <definedName name="_xlnm.Print_Titles" localSheetId="9">'FY13 CE0 - L300'!$1:$4</definedName>
    <definedName name="_xlnm.Print_Titles" localSheetId="10">'FY13 CE0 - L400'!$1:$4</definedName>
    <definedName name="_xlnm.Print_Titles" localSheetId="1">'FY14 CE0 - 1000'!$1:$4</definedName>
    <definedName name="_xlnm.Print_Titles" localSheetId="2">'FY14 CE0 - 100F'!$1:$4</definedName>
    <definedName name="_xlnm.Print_Titles" localSheetId="3">'FY14 CE0 - L200'!$1:$4</definedName>
    <definedName name="_xlnm.Print_Titles" localSheetId="4">'FY14 CE0 - L300 '!$1:$4</definedName>
    <definedName name="_xlnm.Print_Titles" localSheetId="5">'FY14 CE0 - L400'!$1:$4</definedName>
  </definedNames>
  <calcPr calcId="145621" calcMode="autoNoTable"/>
</workbook>
</file>

<file path=xl/calcChain.xml><?xml version="1.0" encoding="utf-8"?>
<calcChain xmlns="http://schemas.openxmlformats.org/spreadsheetml/2006/main">
  <c r="B64" i="12" l="1"/>
  <c r="F145" i="13"/>
  <c r="F148" i="13" s="1"/>
  <c r="E145" i="13"/>
  <c r="E148" i="13" s="1"/>
  <c r="D145" i="13"/>
  <c r="D148" i="13" s="1"/>
  <c r="C145" i="13"/>
  <c r="C148" i="13" s="1"/>
  <c r="B145" i="13"/>
  <c r="B148" i="13" s="1"/>
  <c r="G142" i="13"/>
  <c r="G135" i="13"/>
  <c r="F123" i="13"/>
  <c r="E123" i="13"/>
  <c r="D123" i="13"/>
  <c r="C123" i="13"/>
  <c r="B123" i="13"/>
  <c r="G120" i="13"/>
  <c r="I120" i="13" s="1"/>
  <c r="G113" i="13"/>
  <c r="I113" i="13" s="1"/>
  <c r="G109" i="13"/>
  <c r="I109" i="13" s="1"/>
  <c r="G105" i="13"/>
  <c r="I105" i="13" s="1"/>
  <c r="F98" i="13"/>
  <c r="F126" i="13" s="1"/>
  <c r="E98" i="13"/>
  <c r="D98" i="13"/>
  <c r="C98" i="13"/>
  <c r="B98" i="13"/>
  <c r="B126" i="13" s="1"/>
  <c r="G96" i="13"/>
  <c r="G93" i="13"/>
  <c r="I93" i="13" s="1"/>
  <c r="G88" i="13"/>
  <c r="F76" i="13"/>
  <c r="E76" i="13"/>
  <c r="D76" i="13"/>
  <c r="C76" i="13"/>
  <c r="G75" i="13"/>
  <c r="G74" i="13"/>
  <c r="G73" i="13"/>
  <c r="G72" i="13"/>
  <c r="G71" i="13"/>
  <c r="G70" i="13"/>
  <c r="G69" i="13"/>
  <c r="G68" i="13"/>
  <c r="G67" i="13"/>
  <c r="G66" i="13"/>
  <c r="G63" i="13"/>
  <c r="F63" i="13"/>
  <c r="E63" i="13"/>
  <c r="D63" i="13"/>
  <c r="C63" i="13"/>
  <c r="H63" i="13" s="1"/>
  <c r="G62" i="13"/>
  <c r="F59" i="13"/>
  <c r="E59" i="13"/>
  <c r="D59" i="13"/>
  <c r="C59" i="13"/>
  <c r="G58" i="13"/>
  <c r="G59" i="13" s="1"/>
  <c r="F54" i="13"/>
  <c r="E54" i="13"/>
  <c r="D54" i="13"/>
  <c r="C54" i="13"/>
  <c r="G53" i="13"/>
  <c r="G52" i="13"/>
  <c r="G51" i="13"/>
  <c r="G50" i="13"/>
  <c r="G49" i="13"/>
  <c r="G48" i="13"/>
  <c r="G47" i="13"/>
  <c r="G46" i="13"/>
  <c r="G45" i="13"/>
  <c r="F42" i="13"/>
  <c r="E42" i="13"/>
  <c r="D42" i="13"/>
  <c r="C42" i="13"/>
  <c r="G41" i="13"/>
  <c r="G42" i="13" s="1"/>
  <c r="F39" i="13"/>
  <c r="E39" i="13"/>
  <c r="D39" i="13"/>
  <c r="C39" i="13"/>
  <c r="H39" i="13" s="1"/>
  <c r="G38" i="13"/>
  <c r="G39" i="13" s="1"/>
  <c r="F36" i="13"/>
  <c r="E36" i="13"/>
  <c r="D36" i="13"/>
  <c r="C36" i="13"/>
  <c r="B36" i="13"/>
  <c r="B78" i="13" s="1"/>
  <c r="B80" i="13" s="1"/>
  <c r="B8" i="4" s="1"/>
  <c r="G35" i="13"/>
  <c r="G34" i="13"/>
  <c r="G33" i="13"/>
  <c r="G32" i="13"/>
  <c r="G31" i="13"/>
  <c r="G30" i="13"/>
  <c r="F24" i="13"/>
  <c r="E24" i="13"/>
  <c r="D24" i="13"/>
  <c r="C24" i="13"/>
  <c r="B24" i="13"/>
  <c r="G22" i="13"/>
  <c r="G19" i="13"/>
  <c r="G16" i="13"/>
  <c r="G15" i="13"/>
  <c r="G13" i="13"/>
  <c r="G12" i="13"/>
  <c r="G10" i="13"/>
  <c r="G9" i="13"/>
  <c r="G24" i="13" l="1"/>
  <c r="G98" i="13"/>
  <c r="G126" i="13" s="1"/>
  <c r="C126" i="13"/>
  <c r="D78" i="13"/>
  <c r="D80" i="13" s="1"/>
  <c r="G54" i="13"/>
  <c r="E78" i="13"/>
  <c r="E80" i="13" s="1"/>
  <c r="E8" i="4" s="1"/>
  <c r="F78" i="13"/>
  <c r="F80" i="13" s="1"/>
  <c r="F8" i="4" s="1"/>
  <c r="D126" i="13"/>
  <c r="G123" i="13"/>
  <c r="G145" i="13"/>
  <c r="G148" i="13" s="1"/>
  <c r="G36" i="13"/>
  <c r="H59" i="13"/>
  <c r="G76" i="13"/>
  <c r="G78" i="13" s="1"/>
  <c r="G80" i="13" s="1"/>
  <c r="C78" i="13"/>
  <c r="C80" i="13" s="1"/>
  <c r="C8" i="4" s="1"/>
  <c r="E126" i="13"/>
  <c r="I88" i="13"/>
  <c r="D8" i="4" l="1"/>
  <c r="J8" i="4" s="1"/>
  <c r="G8" i="4"/>
  <c r="B48" i="12" l="1"/>
  <c r="B74" i="12"/>
  <c r="B88" i="12"/>
  <c r="G55" i="12"/>
  <c r="G71" i="9"/>
  <c r="G66" i="2"/>
  <c r="G67" i="2"/>
  <c r="G68" i="2"/>
  <c r="G69" i="2"/>
  <c r="G70" i="2"/>
  <c r="G71" i="2"/>
  <c r="G72" i="2"/>
  <c r="G73" i="2"/>
  <c r="G74" i="2"/>
  <c r="B77" i="2"/>
  <c r="G57" i="2"/>
  <c r="E51" i="2"/>
  <c r="G51" i="2"/>
  <c r="B51" i="2"/>
  <c r="G36" i="2"/>
  <c r="F51" i="2"/>
  <c r="B37" i="2"/>
  <c r="G20" i="2"/>
  <c r="G17" i="2"/>
  <c r="G12" i="2"/>
  <c r="G43" i="6"/>
  <c r="G14" i="6"/>
  <c r="G15" i="6"/>
  <c r="G16" i="6"/>
  <c r="G20" i="6"/>
  <c r="G21" i="6"/>
  <c r="G22" i="6"/>
  <c r="G12" i="6"/>
  <c r="G33" i="7"/>
  <c r="G34" i="7"/>
  <c r="G35" i="7"/>
  <c r="G36" i="7"/>
  <c r="G37" i="7"/>
  <c r="C38" i="7"/>
  <c r="D38" i="7"/>
  <c r="E38" i="7"/>
  <c r="F38" i="7"/>
  <c r="G14" i="7"/>
  <c r="G12" i="7"/>
  <c r="B86" i="8"/>
  <c r="B88" i="8" s="1"/>
  <c r="B73" i="8"/>
  <c r="B67" i="8"/>
  <c r="B44" i="8"/>
  <c r="I44" i="8"/>
  <c r="F86" i="8"/>
  <c r="E86" i="8"/>
  <c r="D86" i="8"/>
  <c r="C86" i="8"/>
  <c r="G86" i="8" s="1"/>
  <c r="G79" i="8"/>
  <c r="G57" i="8"/>
  <c r="F67" i="8"/>
  <c r="E67" i="8"/>
  <c r="D67" i="8"/>
  <c r="C67" i="8"/>
  <c r="G66" i="8"/>
  <c r="G65" i="8"/>
  <c r="G64" i="8"/>
  <c r="G63" i="8"/>
  <c r="G62" i="8"/>
  <c r="G61" i="8"/>
  <c r="G60" i="8"/>
  <c r="G59" i="8"/>
  <c r="G58" i="8"/>
  <c r="G55" i="8"/>
  <c r="G54" i="8"/>
  <c r="G51" i="8"/>
  <c r="G43" i="8"/>
  <c r="G42" i="8"/>
  <c r="G41" i="8"/>
  <c r="G40" i="8"/>
  <c r="G39" i="8"/>
  <c r="G38" i="8"/>
  <c r="G36" i="8"/>
  <c r="G29" i="8"/>
  <c r="G26" i="8"/>
  <c r="G23" i="8"/>
  <c r="G17" i="8"/>
  <c r="G12" i="8"/>
  <c r="B90" i="12" l="1"/>
  <c r="G67" i="8"/>
  <c r="G44" i="8"/>
  <c r="F78" i="3" l="1"/>
  <c r="E78" i="3"/>
  <c r="D78" i="3"/>
  <c r="C78" i="3"/>
  <c r="B80" i="3"/>
  <c r="G78" i="3"/>
  <c r="G62" i="3"/>
  <c r="F62" i="3"/>
  <c r="E62" i="3"/>
  <c r="D62" i="3"/>
  <c r="C62" i="3"/>
  <c r="F42" i="3"/>
  <c r="E42" i="3"/>
  <c r="D42" i="3"/>
  <c r="C42" i="3"/>
  <c r="B42" i="3"/>
  <c r="G31" i="3"/>
  <c r="F31" i="3"/>
  <c r="E31" i="3"/>
  <c r="D31" i="3"/>
  <c r="C31" i="3"/>
  <c r="B31" i="3"/>
  <c r="B82" i="3" s="1"/>
  <c r="G78" i="9" l="1"/>
  <c r="F78" i="9"/>
  <c r="E78" i="9"/>
  <c r="D78" i="9"/>
  <c r="C78" i="9"/>
  <c r="B78" i="9"/>
  <c r="G74" i="9"/>
  <c r="G75" i="9"/>
  <c r="G76" i="9"/>
  <c r="F54" i="9"/>
  <c r="E54" i="9"/>
  <c r="D54" i="9"/>
  <c r="C54" i="9"/>
  <c r="G38" i="9"/>
  <c r="F36" i="9"/>
  <c r="E36" i="9"/>
  <c r="D36" i="9"/>
  <c r="C36" i="9"/>
  <c r="C24" i="9"/>
  <c r="D24" i="9"/>
  <c r="E24" i="9"/>
  <c r="F24" i="9"/>
  <c r="G22" i="9"/>
  <c r="G19" i="9"/>
  <c r="G16" i="9"/>
  <c r="G13" i="9"/>
  <c r="G57" i="10"/>
  <c r="G43" i="10"/>
  <c r="G34" i="10"/>
  <c r="G32" i="10"/>
  <c r="G17" i="10"/>
  <c r="C17" i="10"/>
  <c r="D17" i="10"/>
  <c r="E17" i="10"/>
  <c r="F17" i="10"/>
  <c r="B25" i="10"/>
  <c r="G20" i="10"/>
  <c r="G12" i="10"/>
  <c r="C23" i="10"/>
  <c r="D23" i="10"/>
  <c r="E23" i="10"/>
  <c r="F23" i="10"/>
  <c r="G65" i="11"/>
  <c r="G55" i="11"/>
  <c r="G50" i="11"/>
  <c r="G38" i="11"/>
  <c r="B31" i="11"/>
  <c r="F29" i="11"/>
  <c r="E29" i="11"/>
  <c r="D29" i="11"/>
  <c r="C29" i="11"/>
  <c r="G23" i="11"/>
  <c r="F23" i="11"/>
  <c r="E23" i="11"/>
  <c r="D23" i="11"/>
  <c r="C23" i="11"/>
  <c r="G17" i="11"/>
  <c r="F17" i="11"/>
  <c r="E17" i="11"/>
  <c r="D17" i="11"/>
  <c r="C17" i="11"/>
  <c r="F64" i="12"/>
  <c r="E64" i="12"/>
  <c r="D64" i="12"/>
  <c r="C64" i="12"/>
  <c r="G64" i="12"/>
  <c r="F48" i="12"/>
  <c r="E48" i="12"/>
  <c r="D48" i="12"/>
  <c r="C48" i="12"/>
  <c r="G48" i="12"/>
  <c r="G29" i="12"/>
  <c r="G26" i="12"/>
  <c r="G23" i="12"/>
  <c r="G17" i="12"/>
  <c r="G12" i="12"/>
  <c r="G54" i="9" l="1"/>
  <c r="G24" i="9"/>
  <c r="G36" i="9"/>
  <c r="D25" i="10"/>
  <c r="C25" i="10"/>
  <c r="F25" i="10"/>
  <c r="E25" i="10"/>
  <c r="G23" i="10"/>
  <c r="D31" i="11"/>
  <c r="F31" i="11"/>
  <c r="E31" i="11"/>
  <c r="C31" i="11"/>
  <c r="G29" i="11"/>
  <c r="G31" i="11" s="1"/>
  <c r="F102" i="2"/>
  <c r="E102" i="2"/>
  <c r="D102" i="2"/>
  <c r="C102" i="2"/>
  <c r="B102" i="2"/>
  <c r="I100" i="2"/>
  <c r="G117" i="3"/>
  <c r="G101" i="3"/>
  <c r="I101" i="3" s="1"/>
  <c r="G94" i="3"/>
  <c r="I94" i="3" s="1"/>
  <c r="F117" i="3"/>
  <c r="E117" i="3"/>
  <c r="D117" i="3"/>
  <c r="C117" i="3"/>
  <c r="B117" i="3"/>
  <c r="F103" i="3"/>
  <c r="E103" i="3"/>
  <c r="D103" i="3"/>
  <c r="C103" i="3"/>
  <c r="B103" i="3"/>
  <c r="B22" i="4" s="1"/>
  <c r="G103" i="3" l="1"/>
  <c r="G25" i="10"/>
  <c r="G102" i="2"/>
  <c r="I113" i="2"/>
  <c r="F147" i="9" l="1"/>
  <c r="F150" i="9" s="1"/>
  <c r="E147" i="9"/>
  <c r="E150" i="9" s="1"/>
  <c r="D147" i="9"/>
  <c r="D150" i="9" s="1"/>
  <c r="C147" i="9"/>
  <c r="C150" i="9" s="1"/>
  <c r="B147" i="9"/>
  <c r="B150" i="9" s="1"/>
  <c r="G144" i="9"/>
  <c r="I144" i="9" s="1"/>
  <c r="G137" i="9"/>
  <c r="I137" i="9" s="1"/>
  <c r="B125" i="9"/>
  <c r="E125" i="9"/>
  <c r="D125" i="9"/>
  <c r="C125" i="9"/>
  <c r="F125" i="9"/>
  <c r="G122" i="9"/>
  <c r="I122" i="9" s="1"/>
  <c r="G115" i="9"/>
  <c r="I115" i="9" s="1"/>
  <c r="G111" i="9"/>
  <c r="I111" i="9" s="1"/>
  <c r="G107" i="9"/>
  <c r="I107" i="9" s="1"/>
  <c r="G90" i="9"/>
  <c r="I90" i="9" s="1"/>
  <c r="F100" i="9"/>
  <c r="E100" i="9"/>
  <c r="D100" i="9"/>
  <c r="C100" i="9"/>
  <c r="B100" i="9"/>
  <c r="G95" i="9"/>
  <c r="I95" i="9" s="1"/>
  <c r="G98" i="9"/>
  <c r="I98" i="9" s="1"/>
  <c r="F88" i="12"/>
  <c r="E88" i="12"/>
  <c r="D88" i="12"/>
  <c r="D90" i="12" s="1"/>
  <c r="C88" i="12"/>
  <c r="G87" i="12"/>
  <c r="F78" i="12"/>
  <c r="E78" i="12"/>
  <c r="D78" i="12"/>
  <c r="C78" i="12"/>
  <c r="F74" i="12"/>
  <c r="E74" i="12"/>
  <c r="D74" i="12"/>
  <c r="C74" i="12"/>
  <c r="F52" i="12"/>
  <c r="E52" i="12"/>
  <c r="D52" i="12"/>
  <c r="B31" i="12"/>
  <c r="B92" i="12" s="1"/>
  <c r="E31" i="12"/>
  <c r="D31" i="12"/>
  <c r="F31" i="12"/>
  <c r="C31" i="12"/>
  <c r="B67" i="11"/>
  <c r="G64" i="11"/>
  <c r="F59" i="11"/>
  <c r="E59" i="11"/>
  <c r="D59" i="11"/>
  <c r="C59" i="11"/>
  <c r="G58" i="11"/>
  <c r="G54" i="11"/>
  <c r="G53" i="11"/>
  <c r="G49" i="11"/>
  <c r="G48" i="11"/>
  <c r="F45" i="11"/>
  <c r="E45" i="11"/>
  <c r="D45" i="11"/>
  <c r="C45" i="11"/>
  <c r="G44" i="11"/>
  <c r="G43" i="11"/>
  <c r="F41" i="11"/>
  <c r="E41" i="11"/>
  <c r="D41" i="11"/>
  <c r="C41" i="11"/>
  <c r="G40" i="11"/>
  <c r="G41" i="11" s="1"/>
  <c r="B59" i="10"/>
  <c r="G56" i="10"/>
  <c r="G55" i="10"/>
  <c r="F52" i="10"/>
  <c r="E52" i="10"/>
  <c r="D52" i="10"/>
  <c r="C52" i="10"/>
  <c r="G51" i="10"/>
  <c r="F48" i="10"/>
  <c r="E48" i="10"/>
  <c r="D48" i="10"/>
  <c r="C48" i="10"/>
  <c r="G47" i="10"/>
  <c r="G46" i="10"/>
  <c r="G42" i="10"/>
  <c r="G41" i="10"/>
  <c r="F38" i="10"/>
  <c r="E38" i="10"/>
  <c r="D38" i="10"/>
  <c r="C38" i="10"/>
  <c r="G37" i="10"/>
  <c r="F35" i="10"/>
  <c r="E35" i="10"/>
  <c r="E59" i="10" s="1"/>
  <c r="D35" i="10"/>
  <c r="D59" i="10" s="1"/>
  <c r="C35" i="10"/>
  <c r="G35" i="10"/>
  <c r="G31" i="10"/>
  <c r="B80" i="9"/>
  <c r="G77" i="9"/>
  <c r="F62" i="9"/>
  <c r="E62" i="9"/>
  <c r="D62" i="9"/>
  <c r="C62" i="9"/>
  <c r="G61" i="9"/>
  <c r="F58" i="9"/>
  <c r="E58" i="9"/>
  <c r="D58" i="9"/>
  <c r="C58" i="9"/>
  <c r="G57" i="9"/>
  <c r="G53" i="9"/>
  <c r="F42" i="9"/>
  <c r="E42" i="9"/>
  <c r="D42" i="9"/>
  <c r="C42" i="9"/>
  <c r="G41" i="9"/>
  <c r="F39" i="9"/>
  <c r="E39" i="9"/>
  <c r="D39" i="9"/>
  <c r="C39" i="9"/>
  <c r="G35" i="9"/>
  <c r="B24" i="9"/>
  <c r="G15" i="9"/>
  <c r="G12" i="9"/>
  <c r="G9" i="9"/>
  <c r="B79" i="2"/>
  <c r="B28" i="2"/>
  <c r="B77" i="6"/>
  <c r="B31" i="6"/>
  <c r="B72" i="7"/>
  <c r="B26" i="7"/>
  <c r="F31" i="8"/>
  <c r="E31" i="8"/>
  <c r="D31" i="8"/>
  <c r="B31" i="8"/>
  <c r="C31" i="8"/>
  <c r="G84" i="8"/>
  <c r="G83" i="8"/>
  <c r="G82" i="8"/>
  <c r="G81" i="8"/>
  <c r="G80" i="8"/>
  <c r="F77" i="8"/>
  <c r="E77" i="8"/>
  <c r="D77" i="8"/>
  <c r="C77" i="8"/>
  <c r="G76" i="8"/>
  <c r="F73" i="8"/>
  <c r="E73" i="8"/>
  <c r="D73" i="8"/>
  <c r="C73" i="8"/>
  <c r="G88" i="8" s="1"/>
  <c r="G72" i="8"/>
  <c r="G70" i="8"/>
  <c r="G69" i="8"/>
  <c r="F44" i="8"/>
  <c r="E44" i="8"/>
  <c r="D44" i="8"/>
  <c r="C44" i="8"/>
  <c r="F70" i="7"/>
  <c r="E70" i="7"/>
  <c r="D70" i="7"/>
  <c r="C70" i="7"/>
  <c r="G69" i="7"/>
  <c r="G68" i="7"/>
  <c r="G67" i="7"/>
  <c r="G66" i="7"/>
  <c r="F63" i="7"/>
  <c r="E63" i="7"/>
  <c r="D63" i="7"/>
  <c r="C63" i="7"/>
  <c r="G62" i="7"/>
  <c r="F59" i="7"/>
  <c r="E59" i="7"/>
  <c r="D59" i="7"/>
  <c r="C59" i="7"/>
  <c r="G58" i="7"/>
  <c r="G57" i="7"/>
  <c r="G56" i="7"/>
  <c r="F53" i="7"/>
  <c r="E53" i="7"/>
  <c r="D53" i="7"/>
  <c r="C53" i="7"/>
  <c r="G52" i="7"/>
  <c r="G51" i="7"/>
  <c r="G50" i="7"/>
  <c r="G49" i="7"/>
  <c r="F46" i="7"/>
  <c r="E46" i="7"/>
  <c r="D46" i="7"/>
  <c r="C46" i="7"/>
  <c r="G45" i="7"/>
  <c r="F43" i="7"/>
  <c r="E43" i="7"/>
  <c r="D43" i="7"/>
  <c r="C43" i="7"/>
  <c r="G42" i="7"/>
  <c r="G41" i="7"/>
  <c r="G40" i="7"/>
  <c r="G32" i="7"/>
  <c r="G38" i="7" s="1"/>
  <c r="F24" i="7"/>
  <c r="E24" i="7"/>
  <c r="D24" i="7"/>
  <c r="C24" i="7"/>
  <c r="F18" i="7"/>
  <c r="E18" i="7"/>
  <c r="D18" i="7"/>
  <c r="C18" i="7"/>
  <c r="G17" i="7"/>
  <c r="F15" i="7"/>
  <c r="E15" i="7"/>
  <c r="D15" i="7"/>
  <c r="C15" i="7"/>
  <c r="G15" i="7"/>
  <c r="G11" i="7"/>
  <c r="F75" i="6"/>
  <c r="E75" i="6"/>
  <c r="D75" i="6"/>
  <c r="C75" i="6"/>
  <c r="G74" i="6"/>
  <c r="G73" i="6"/>
  <c r="G72" i="6"/>
  <c r="F69" i="6"/>
  <c r="E69" i="6"/>
  <c r="D69" i="6"/>
  <c r="C69" i="6"/>
  <c r="G68" i="6"/>
  <c r="F65" i="6"/>
  <c r="E65" i="6"/>
  <c r="D65" i="6"/>
  <c r="C65" i="6"/>
  <c r="G64" i="6"/>
  <c r="G63" i="6"/>
  <c r="G62" i="6"/>
  <c r="G61" i="6"/>
  <c r="F58" i="6"/>
  <c r="E58" i="6"/>
  <c r="D58" i="6"/>
  <c r="C58" i="6"/>
  <c r="G57" i="6"/>
  <c r="G56" i="6"/>
  <c r="G55" i="6"/>
  <c r="F52" i="6"/>
  <c r="E52" i="6"/>
  <c r="D52" i="6"/>
  <c r="C52" i="6"/>
  <c r="G51" i="6"/>
  <c r="G50" i="6"/>
  <c r="G52" i="6" s="1"/>
  <c r="F48" i="6"/>
  <c r="E48" i="6"/>
  <c r="D48" i="6"/>
  <c r="C48" i="6"/>
  <c r="G47" i="6"/>
  <c r="G46" i="6"/>
  <c r="G45" i="6"/>
  <c r="G42" i="6"/>
  <c r="G41" i="6"/>
  <c r="G40" i="6"/>
  <c r="G39" i="6"/>
  <c r="G38" i="6"/>
  <c r="G37" i="6"/>
  <c r="F29" i="6"/>
  <c r="E29" i="6"/>
  <c r="D29" i="6"/>
  <c r="C29" i="6"/>
  <c r="G23" i="6"/>
  <c r="F23" i="6"/>
  <c r="E23" i="6"/>
  <c r="D23" i="6"/>
  <c r="C23" i="6"/>
  <c r="G19" i="6"/>
  <c r="F17" i="6"/>
  <c r="E17" i="6"/>
  <c r="D17" i="6"/>
  <c r="C17" i="6"/>
  <c r="G17" i="6"/>
  <c r="G11" i="6"/>
  <c r="G10" i="6"/>
  <c r="G9" i="6"/>
  <c r="D92" i="12" l="1"/>
  <c r="D18" i="4" s="1"/>
  <c r="E90" i="12"/>
  <c r="E92" i="12" s="1"/>
  <c r="E18" i="4" s="1"/>
  <c r="I31" i="8"/>
  <c r="C59" i="10"/>
  <c r="C90" i="12"/>
  <c r="F59" i="10"/>
  <c r="F90" i="12"/>
  <c r="F92" i="12" s="1"/>
  <c r="G48" i="6"/>
  <c r="D31" i="6"/>
  <c r="D77" i="6"/>
  <c r="D79" i="6" s="1"/>
  <c r="D7" i="4" s="1"/>
  <c r="G65" i="6"/>
  <c r="F77" i="6"/>
  <c r="F31" i="6"/>
  <c r="C31" i="6"/>
  <c r="C79" i="6" s="1"/>
  <c r="C7" i="4" s="1"/>
  <c r="G29" i="6"/>
  <c r="G58" i="6"/>
  <c r="G69" i="6"/>
  <c r="H65" i="6"/>
  <c r="H69" i="6"/>
  <c r="E31" i="6"/>
  <c r="H48" i="6"/>
  <c r="E77" i="6"/>
  <c r="G75" i="6"/>
  <c r="C77" i="6"/>
  <c r="O1" i="7"/>
  <c r="G53" i="7"/>
  <c r="G59" i="7"/>
  <c r="G63" i="7"/>
  <c r="D26" i="7"/>
  <c r="G18" i="7"/>
  <c r="G43" i="7"/>
  <c r="G21" i="7"/>
  <c r="F72" i="7"/>
  <c r="C26" i="7"/>
  <c r="H43" i="7"/>
  <c r="F26" i="7"/>
  <c r="G24" i="7"/>
  <c r="E72" i="7"/>
  <c r="G70" i="7"/>
  <c r="E26" i="7"/>
  <c r="G46" i="7"/>
  <c r="D72" i="7"/>
  <c r="C90" i="8"/>
  <c r="C5" i="4" s="1"/>
  <c r="G73" i="8"/>
  <c r="G77" i="8"/>
  <c r="D90" i="8"/>
  <c r="D5" i="4" s="1"/>
  <c r="E90" i="8"/>
  <c r="E5" i="4" s="1"/>
  <c r="F90" i="8"/>
  <c r="F5" i="4" s="1"/>
  <c r="C128" i="9"/>
  <c r="D128" i="9"/>
  <c r="E128" i="9"/>
  <c r="F128" i="9"/>
  <c r="G147" i="9"/>
  <c r="G150" i="9" s="1"/>
  <c r="B128" i="9"/>
  <c r="G62" i="9"/>
  <c r="C80" i="9"/>
  <c r="C82" i="9" s="1"/>
  <c r="G38" i="10"/>
  <c r="G48" i="10"/>
  <c r="H48" i="10"/>
  <c r="G52" i="10"/>
  <c r="H52" i="10"/>
  <c r="F61" i="10"/>
  <c r="F20" i="4" s="1"/>
  <c r="F67" i="11"/>
  <c r="G45" i="11"/>
  <c r="H59" i="11"/>
  <c r="G59" i="11"/>
  <c r="E67" i="11"/>
  <c r="E69" i="11" s="1"/>
  <c r="E19" i="4" s="1"/>
  <c r="C67" i="11"/>
  <c r="C69" i="11" s="1"/>
  <c r="G88" i="12"/>
  <c r="G90" i="12" s="1"/>
  <c r="F18" i="4"/>
  <c r="G31" i="12"/>
  <c r="G52" i="12"/>
  <c r="G74" i="12"/>
  <c r="G78" i="12"/>
  <c r="B81" i="2"/>
  <c r="B9" i="4" s="1"/>
  <c r="B79" i="6"/>
  <c r="B7" i="4" s="1"/>
  <c r="B74" i="7"/>
  <c r="B6" i="4" s="1"/>
  <c r="B90" i="8"/>
  <c r="B5" i="4" s="1"/>
  <c r="G100" i="9"/>
  <c r="G125" i="9"/>
  <c r="I125" i="9" s="1"/>
  <c r="G42" i="9"/>
  <c r="F80" i="9"/>
  <c r="D80" i="9"/>
  <c r="E80" i="9"/>
  <c r="G39" i="9"/>
  <c r="H39" i="9"/>
  <c r="G58" i="9"/>
  <c r="H58" i="9"/>
  <c r="B82" i="9"/>
  <c r="B61" i="10"/>
  <c r="B20" i="4" s="1"/>
  <c r="B69" i="11"/>
  <c r="B19" i="4" s="1"/>
  <c r="F69" i="11"/>
  <c r="F19" i="4" s="1"/>
  <c r="D67" i="11"/>
  <c r="D69" i="11" s="1"/>
  <c r="D19" i="4" s="1"/>
  <c r="E61" i="10"/>
  <c r="E20" i="4" s="1"/>
  <c r="C61" i="10"/>
  <c r="C20" i="4" s="1"/>
  <c r="D61" i="10"/>
  <c r="D20" i="4" s="1"/>
  <c r="H62" i="9"/>
  <c r="C72" i="7"/>
  <c r="G26" i="6"/>
  <c r="G77" i="3"/>
  <c r="F73" i="3"/>
  <c r="E73" i="3"/>
  <c r="D73" i="3"/>
  <c r="C73" i="3"/>
  <c r="G72" i="3"/>
  <c r="F69" i="3"/>
  <c r="F80" i="3" s="1"/>
  <c r="F82" i="3" s="1"/>
  <c r="F22" i="4" s="1"/>
  <c r="E69" i="3"/>
  <c r="E80" i="3" s="1"/>
  <c r="E82" i="3" s="1"/>
  <c r="E22" i="4" s="1"/>
  <c r="D69" i="3"/>
  <c r="D80" i="3" s="1"/>
  <c r="D82" i="3" s="1"/>
  <c r="D22" i="4" s="1"/>
  <c r="C69" i="3"/>
  <c r="C80" i="3" s="1"/>
  <c r="C82" i="3" s="1"/>
  <c r="C22" i="4" s="1"/>
  <c r="G66" i="3"/>
  <c r="F51" i="3"/>
  <c r="E51" i="3"/>
  <c r="D51" i="3"/>
  <c r="C51" i="3"/>
  <c r="G50" i="3"/>
  <c r="F48" i="3"/>
  <c r="E48" i="3"/>
  <c r="D48" i="3"/>
  <c r="C48" i="3"/>
  <c r="G11" i="3"/>
  <c r="F77" i="2"/>
  <c r="E77" i="2"/>
  <c r="D77" i="2"/>
  <c r="C77" i="2"/>
  <c r="G76" i="2"/>
  <c r="G75" i="2"/>
  <c r="G65" i="2"/>
  <c r="G64" i="2"/>
  <c r="F61" i="2"/>
  <c r="E61" i="2"/>
  <c r="D61" i="2"/>
  <c r="C61" i="2"/>
  <c r="G60" i="2"/>
  <c r="G56" i="2"/>
  <c r="G55" i="2"/>
  <c r="G54" i="2"/>
  <c r="D51" i="2"/>
  <c r="C51" i="2"/>
  <c r="F43" i="2"/>
  <c r="E43" i="2"/>
  <c r="D43" i="2"/>
  <c r="C43" i="2"/>
  <c r="G42" i="2"/>
  <c r="F40" i="2"/>
  <c r="E40" i="2"/>
  <c r="D40" i="2"/>
  <c r="C40" i="2"/>
  <c r="G39" i="2"/>
  <c r="F37" i="2"/>
  <c r="E37" i="2"/>
  <c r="D37" i="2"/>
  <c r="C37" i="2"/>
  <c r="G35" i="2"/>
  <c r="G34" i="2"/>
  <c r="G19" i="2"/>
  <c r="G16" i="2"/>
  <c r="D28" i="2"/>
  <c r="G11" i="2"/>
  <c r="C28" i="2"/>
  <c r="K90" i="12" l="1"/>
  <c r="C92" i="12"/>
  <c r="G22" i="4"/>
  <c r="C19" i="4"/>
  <c r="L69" i="11"/>
  <c r="G59" i="10"/>
  <c r="G61" i="10" s="1"/>
  <c r="B153" i="9"/>
  <c r="C21" i="4"/>
  <c r="C153" i="9"/>
  <c r="F79" i="2"/>
  <c r="F81" i="2" s="1"/>
  <c r="F28" i="2"/>
  <c r="G77" i="2"/>
  <c r="G26" i="2"/>
  <c r="G61" i="2"/>
  <c r="G31" i="6"/>
  <c r="E79" i="6"/>
  <c r="E7" i="4" s="1"/>
  <c r="F79" i="6"/>
  <c r="F7" i="4" s="1"/>
  <c r="G7" i="4" s="1"/>
  <c r="D74" i="7"/>
  <c r="D6" i="4" s="1"/>
  <c r="F74" i="7"/>
  <c r="F6" i="4" s="1"/>
  <c r="G26" i="7"/>
  <c r="C74" i="7"/>
  <c r="C6" i="4" s="1"/>
  <c r="G72" i="7"/>
  <c r="E74" i="7"/>
  <c r="E6" i="4" s="1"/>
  <c r="G31" i="8"/>
  <c r="G5" i="4"/>
  <c r="G73" i="3"/>
  <c r="B21" i="4"/>
  <c r="I147" i="9"/>
  <c r="E82" i="9"/>
  <c r="G80" i="9"/>
  <c r="G128" i="9"/>
  <c r="D82" i="9"/>
  <c r="G20" i="4"/>
  <c r="G67" i="11"/>
  <c r="G69" i="11" s="1"/>
  <c r="G19" i="4"/>
  <c r="G92" i="12"/>
  <c r="B11" i="4"/>
  <c r="B13" i="4" s="1"/>
  <c r="G48" i="3"/>
  <c r="G51" i="3"/>
  <c r="F82" i="9"/>
  <c r="E79" i="2"/>
  <c r="G23" i="2"/>
  <c r="G69" i="3"/>
  <c r="G80" i="3" s="1"/>
  <c r="G82" i="3" s="1"/>
  <c r="E28" i="2"/>
  <c r="G37" i="2"/>
  <c r="H40" i="2"/>
  <c r="G43" i="2"/>
  <c r="H61" i="2"/>
  <c r="G40" i="2"/>
  <c r="D79" i="2"/>
  <c r="C79" i="2"/>
  <c r="C81" i="2" s="1"/>
  <c r="C9" i="4" s="1"/>
  <c r="D81" i="2" l="1"/>
  <c r="D9" i="4" s="1"/>
  <c r="D11" i="4" s="1"/>
  <c r="K92" i="12"/>
  <c r="C18" i="4"/>
  <c r="F21" i="4"/>
  <c r="F24" i="4" s="1"/>
  <c r="F153" i="9"/>
  <c r="E21" i="4"/>
  <c r="E153" i="9"/>
  <c r="D21" i="4"/>
  <c r="D153" i="9"/>
  <c r="F9" i="4"/>
  <c r="F11" i="4" s="1"/>
  <c r="G28" i="2"/>
  <c r="G79" i="2"/>
  <c r="G81" i="2" s="1"/>
  <c r="E81" i="2"/>
  <c r="E9" i="4" s="1"/>
  <c r="C11" i="4"/>
  <c r="G6" i="4"/>
  <c r="G74" i="7"/>
  <c r="G90" i="8"/>
  <c r="E24" i="4"/>
  <c r="G82" i="9"/>
  <c r="D24" i="4"/>
  <c r="G21" i="4"/>
  <c r="G153" i="9" l="1"/>
  <c r="C24" i="4"/>
  <c r="G18" i="4"/>
  <c r="G9" i="4"/>
  <c r="G11" i="4" s="1"/>
  <c r="E11" i="4"/>
  <c r="G24" i="4"/>
  <c r="G77" i="6" l="1"/>
  <c r="G79" i="6" s="1"/>
  <c r="B18" i="4"/>
  <c r="B24" i="4" s="1"/>
  <c r="B26" i="4" s="1"/>
</calcChain>
</file>

<file path=xl/sharedStrings.xml><?xml version="1.0" encoding="utf-8"?>
<sst xmlns="http://schemas.openxmlformats.org/spreadsheetml/2006/main" count="654" uniqueCount="173">
  <si>
    <t>CSG 11: Regular Pay - Cont Full Time</t>
  </si>
  <si>
    <t>CSG 12: Regular Pay - Other</t>
  </si>
  <si>
    <t>CSG 13:Additional Gross Pay</t>
  </si>
  <si>
    <t>CSG 15: Overtime Pay</t>
  </si>
  <si>
    <t>CSG 14: Fringe</t>
  </si>
  <si>
    <t>Non-Personal Services (NPS)</t>
  </si>
  <si>
    <t>Personal Services (PS)</t>
  </si>
  <si>
    <t>CSG 20: Supplies and Materials</t>
  </si>
  <si>
    <t>CSG 32: Rentals</t>
  </si>
  <si>
    <t>CSG 31: Telephone, Telegraph, Telegram, Etc</t>
  </si>
  <si>
    <t>CSG 40: Other Services and Charges</t>
  </si>
  <si>
    <t>CSG 41: Contractual Services</t>
  </si>
  <si>
    <t>CSG 50: Subsidies and Transfers</t>
  </si>
  <si>
    <t>CSG 70: Equipment &amp; Equipment Rental</t>
  </si>
  <si>
    <t xml:space="preserve"> </t>
  </si>
  <si>
    <t>Q1</t>
  </si>
  <si>
    <t>Q2</t>
  </si>
  <si>
    <t>Q3</t>
  </si>
  <si>
    <t>Q4</t>
  </si>
  <si>
    <t>Total</t>
  </si>
  <si>
    <t>Subtotal</t>
  </si>
  <si>
    <t>Total Personal Services (PS)</t>
  </si>
  <si>
    <t>Total Non-Personal Services (NPS)</t>
  </si>
  <si>
    <t>Total FY 2014 Budget Request</t>
  </si>
  <si>
    <t>Total FY 2013 Approved Budget</t>
  </si>
  <si>
    <t>Total Budget Request</t>
  </si>
  <si>
    <t>FY13 - CE0 - 1000 - AMP</t>
  </si>
  <si>
    <t>FY13 - CE0 - 100F - Agency Financial Operations</t>
  </si>
  <si>
    <t>FY13 - CE0 - L200 - Chief Librarian</t>
  </si>
  <si>
    <t>FY13 - CE0 - L300 - Library Services</t>
  </si>
  <si>
    <t>FY13 - CE0 - L400 - Business Operations</t>
  </si>
  <si>
    <t>FY13 Total</t>
  </si>
  <si>
    <t>Hard Code</t>
  </si>
  <si>
    <t>Variance</t>
  </si>
  <si>
    <t>Attachment I - Spending Plan Summary - DC Public Library (CE0)</t>
  </si>
  <si>
    <t>Attachment I - Spending Plan</t>
  </si>
  <si>
    <t>FY14 - CE0 - 1000 - AMP</t>
  </si>
  <si>
    <t>FY14 - CE0 - 100F - Agency Financial Operations</t>
  </si>
  <si>
    <t>FY14 - CE0 - L200 - Chief Librarian</t>
  </si>
  <si>
    <t>FY14 - CE0 - L300 - Library Services</t>
  </si>
  <si>
    <t>FY14 - CE0 - L400 - Business Operations</t>
  </si>
  <si>
    <t>FY14 Total</t>
  </si>
  <si>
    <t>PROPOSED FY14 - CE0 - 1000 - AMP</t>
  </si>
  <si>
    <t>Program 1000 Budget Total for FY14</t>
  </si>
  <si>
    <t>Program 100F Budget Total for FY14</t>
  </si>
  <si>
    <t>PROPOSED FY14 - CE0 - 100F - Agency Financial Operations</t>
  </si>
  <si>
    <t>Program L200 Budget Total for FY14</t>
  </si>
  <si>
    <t>PROPOSED FY14 - CE0 - L200 - Chief Librarian</t>
  </si>
  <si>
    <t>Program L300 Budget Total for FY14</t>
  </si>
  <si>
    <t>PROPOSED FY14 - CE0 - L300 - Library Services</t>
  </si>
  <si>
    <t>Program L400 Budget Total for FY14</t>
  </si>
  <si>
    <t>PROPOSED FY14 - CE0 - L400 - Business Operations</t>
  </si>
  <si>
    <t>Program 1000 Budget Total for FY13</t>
  </si>
  <si>
    <t>Program 100F Budget Total for FY13</t>
  </si>
  <si>
    <t>Program L200 Budget Total for FY13</t>
  </si>
  <si>
    <t>0200 --FEDERAL FUNDING</t>
  </si>
  <si>
    <t>CSG 11: Regular Pay - Cont. Full Time</t>
  </si>
  <si>
    <t>organizations to do educational projects]</t>
  </si>
  <si>
    <t>0600 --0-TYPE REVENUE</t>
  </si>
  <si>
    <t>**Washingtoniana Division</t>
  </si>
  <si>
    <t>Program L300 Lib. Servs. O-Type Budget Total for FY13</t>
  </si>
  <si>
    <t>Program L300 Lib. Servs. Federal Budget Total for FY13</t>
  </si>
  <si>
    <t>E-rate Funding</t>
  </si>
  <si>
    <t>Public Service Technology [web maintenance; upgrades; IT projects]</t>
  </si>
  <si>
    <t>Copy Fund</t>
  </si>
  <si>
    <t>Public Service Technology [PCs; peripherals; software]</t>
  </si>
  <si>
    <t>Program L-400 Bus. Oper. O-Type  Budget Total for FY13</t>
  </si>
  <si>
    <t>0700 --INTRADISTRICT FUNDS</t>
  </si>
  <si>
    <t>BTOP SBA Stimulus Grant Funding</t>
  </si>
  <si>
    <t>Program L-400 Bus. Oper. IntraDistrict Bud. Totl. for FY13</t>
  </si>
  <si>
    <t>Program L300 Lib. Servs. Federal Budget Total for FY14</t>
  </si>
  <si>
    <t>Program L300 Lib. Servs. O-Type Budget Total for FY14</t>
  </si>
  <si>
    <t>Program L-400 Bus. Oper. O-Type  Budget Total for FY14</t>
  </si>
  <si>
    <t>Total Budget Approved</t>
  </si>
  <si>
    <t>Centralized Supply Fund &amp; Specialized Supplies for IT/Maintenance:</t>
  </si>
  <si>
    <t>CSG 31: Telephone, Telegraph, Telegram, etc.</t>
  </si>
  <si>
    <t>New equipment; PC hardware upgrades</t>
  </si>
  <si>
    <t>General Office Supplies and Rosedale +object 201 funding</t>
  </si>
  <si>
    <t>Equipment, software, books and other materials</t>
  </si>
  <si>
    <t>Program L300 Sub-Budget Total for FY13</t>
  </si>
  <si>
    <t>Program L300 Total Budget Total for FY13</t>
  </si>
  <si>
    <t>Custodial and Maintenance - [Janitorial Supplies]</t>
  </si>
  <si>
    <t>Public Safety [uniforms]</t>
  </si>
  <si>
    <t>Custodial and Maintenance -[Janitorial Services; Elevator Maintenance]</t>
  </si>
  <si>
    <t>Public Safety [ADT Alarm ; Elevator monitoring: Lab testing]</t>
  </si>
  <si>
    <t>Asset Management [evacuation plan and tagging]</t>
  </si>
  <si>
    <t>21st Century Projects  [moving contracts to new buildings]</t>
  </si>
  <si>
    <t>Public Service Technology [IT upgrades, projects]</t>
  </si>
  <si>
    <t>Public Service Technology [new PCs, Xerox equipment]</t>
  </si>
  <si>
    <t>Public  Safety [radios]</t>
  </si>
  <si>
    <t>Program L400 Sub-Total Budget Total for FY13</t>
  </si>
  <si>
    <t>1010 - Personnel</t>
  </si>
  <si>
    <t>1020- Contracting and Procurement</t>
  </si>
  <si>
    <t>1030- Property Management</t>
  </si>
  <si>
    <t>1040-Information Technology</t>
  </si>
  <si>
    <t>1060-Legal Services</t>
  </si>
  <si>
    <t>1080-Communications and Inter-governmental Relations</t>
  </si>
  <si>
    <t>1087- Language Access</t>
  </si>
  <si>
    <t>1090- Performance Management</t>
  </si>
  <si>
    <t>1015- Training and Employee Development</t>
  </si>
  <si>
    <t>1070- Fleet Management</t>
  </si>
  <si>
    <t>110F- Budget Operations</t>
  </si>
  <si>
    <t>120F- Accounting Operations</t>
  </si>
  <si>
    <t>L220- Executive Management Office</t>
  </si>
  <si>
    <t>L310 - CHILDREN &amp; YOUNG ADULT SERVICES</t>
  </si>
  <si>
    <t>L320 - MARTIN LUTHER KING JR MEMORIAL LIBRARY (MLKML)</t>
  </si>
  <si>
    <t>L330 - NEIGHBORHOOD LIBRARIES</t>
  </si>
  <si>
    <t>L340 - ADAPTIVE SERVICES</t>
  </si>
  <si>
    <t>L370 - VOLUNTEERS</t>
  </si>
  <si>
    <t>L380 - COLLECTIONS</t>
  </si>
  <si>
    <t>L350 - LITERACY RESOURCES</t>
  </si>
  <si>
    <t>L360 - TEENS OF DISTINCTION PROGRAM</t>
  </si>
  <si>
    <t>L390 - LIBRARY PROGRAM INFORMATION</t>
  </si>
  <si>
    <t>L350- Literacy Resources</t>
  </si>
  <si>
    <t>L-350 Literacy Resources</t>
  </si>
  <si>
    <t>L350- Literacy Resources [GED Testing Supplies, Tutoring supplies]</t>
  </si>
  <si>
    <t>L350- Literacy Resources [Contract tutors, instructors]</t>
  </si>
  <si>
    <t xml:space="preserve">L-350 Literacy Resources [sub-grants to schools, charter schools &amp; other </t>
  </si>
  <si>
    <t>L350- Literacy Resources [books, tutoring materials, study equipment]</t>
  </si>
  <si>
    <t>8200 --FEDERAL GRANT FUNDING</t>
  </si>
  <si>
    <t>L320- MLK Library [special collections' materials, preservation supplies]</t>
  </si>
  <si>
    <t>L320- MLK Library [preservation &amp; special research  equipment &amp; software]</t>
  </si>
  <si>
    <t>L410 - CUSTODIAL AND MAINTENANCE</t>
  </si>
  <si>
    <t>L420 - PUBLIC SAFETY</t>
  </si>
  <si>
    <t>L430 - ASSET MANAGEMENT</t>
  </si>
  <si>
    <t>L440 - 21st CENTURY CAPITAL PROJECTS</t>
  </si>
  <si>
    <t>L450 - PUBLIC SERVICE TECHNOLOGY</t>
  </si>
  <si>
    <t>L450- Public Service Technology [web maintenance; upgrades; IT projects]</t>
  </si>
  <si>
    <t>L450- Public Service Technology [PCs; peripherals; software]</t>
  </si>
  <si>
    <t xml:space="preserve">1010- Personnel </t>
  </si>
  <si>
    <t>1020- Contracting/Procurement</t>
  </si>
  <si>
    <t>10-40 Information Technology</t>
  </si>
  <si>
    <t>1080- Communications</t>
  </si>
  <si>
    <t>10-60 Legal Services</t>
  </si>
  <si>
    <t>1010- HR  [job advertisements]</t>
  </si>
  <si>
    <t>1015- Training / HR</t>
  </si>
  <si>
    <t>1080- Communications [advertising]</t>
  </si>
  <si>
    <t>1020- Contracting/Procurement Services [advertising, etc.]</t>
  </si>
  <si>
    <t>1030-Property Management Services [pest control, cleaning, elevator repair,etc]</t>
  </si>
  <si>
    <t>1060- Legal Services [Westlaw contract, Drug &amp; Alcohol Testing, etc.]</t>
  </si>
  <si>
    <t>1087- Language Access [translation of materials / District mandate]</t>
  </si>
  <si>
    <t>1090- Performance Management [systemwide transformation projects]</t>
  </si>
  <si>
    <t>1040- IT Staffing , Services [web hosting, training, etc.]</t>
  </si>
  <si>
    <t>1010- Staffing Services/HR Support</t>
  </si>
  <si>
    <t>1040- IT Staffing , Services [web hosting, training, etc.]; Xerox</t>
  </si>
  <si>
    <t xml:space="preserve">1010- HR </t>
  </si>
  <si>
    <t>1080- Communications [hardware for publicity functions]</t>
  </si>
  <si>
    <t>1030- Property Management Services [landscaping, snow removal equip., etc]</t>
  </si>
  <si>
    <t>1060- Legal Services [filing systems]</t>
  </si>
  <si>
    <t>1090- Performance Management [equipment, storage systems]</t>
  </si>
  <si>
    <t>1040- Information Technology [PCs, laptops, PC peripherals, software]</t>
  </si>
  <si>
    <t>110F-Financial Operations [General Office Supplies]</t>
  </si>
  <si>
    <t>12F- Financial Operations</t>
  </si>
  <si>
    <t>110F- Maintenance Contracts on financial equipment</t>
  </si>
  <si>
    <t>L220- Executive Management Office/Intergovernmental Affairs</t>
  </si>
  <si>
    <t>L320- MLK Library</t>
  </si>
  <si>
    <t>L330- Neighborhood Libraries</t>
  </si>
  <si>
    <t>L340- Adaptive Services</t>
  </si>
  <si>
    <t>L380- Collections</t>
  </si>
  <si>
    <t>L310- Children &amp; Young Adults</t>
  </si>
  <si>
    <t>L320- MLK Library [program performers; special programming contracts]</t>
  </si>
  <si>
    <t>L330- Neighborhood Libraries [program performers; summer reading activities]</t>
  </si>
  <si>
    <t>L340- Adaptive Services [special needs for blind, deaf, physically challenged users]</t>
  </si>
  <si>
    <t>L350- Literacy Resources [tutoring services]</t>
  </si>
  <si>
    <t>L360- Teens of Distinction Program [outreach enrichment services]</t>
  </si>
  <si>
    <t>L370- Volunteers [training]</t>
  </si>
  <si>
    <t>L380- Collections [Books, electronic resources, downloadables contracts]</t>
  </si>
  <si>
    <t>L390- Library Program Information [outreach program services]</t>
  </si>
  <si>
    <t>L310- Children &amp; Young Adults [summer reading; teen outreach programs]</t>
  </si>
  <si>
    <t>L360- Teens of Distinction Program</t>
  </si>
  <si>
    <t>L370- Volunteers</t>
  </si>
  <si>
    <t>L390- Library Program Information</t>
  </si>
  <si>
    <t xml:space="preserve">L350- Literacy Resources [sub-grants to schools, charter schools &amp; other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</si>
</sst>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&quot;$&quot;#,##0.00"/>
    <numFmt numFmtId="166" formatCode="_(* #,##0_);_(* \(#,##0\);_(* &quot;-&quot;??_);_(@_)"/>
  </numFmts>
  <fonts count="1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name val="Book Antiqua"/>
      <family val="1"/>
    </font>
    <font>
      <b/>
      <sz val="10"/>
      <name val="Book Antiqua"/>
      <family val="1"/>
    </font>
    <font>
      <i/>
      <sz val="10"/>
      <name val="Book Antiqua"/>
      <family val="1"/>
    </font>
    <font>
      <b/>
      <sz val="12"/>
      <name val="Book Antiqua"/>
      <family val="1"/>
    </font>
    <font>
      <b/>
      <sz val="14"/>
      <color theme="9" tint="-0.249977111117893"/>
      <name val="Book Antiqua"/>
      <family val="1"/>
    </font>
    <font>
      <b/>
      <i/>
      <sz val="10"/>
      <name val="Book Antiqua"/>
      <family val="1"/>
    </font>
    <font>
      <sz val="9"/>
      <name val="Book Antiqua"/>
      <family val="1"/>
    </font>
    <font>
      <b/>
      <sz val="1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24994659260841701"/>
        <bgColor indexed="64"/>
      </patternFill>
    </fill>
    <fill>
      <patternFill patternType="solid">
        <fgColor rgb="FF99CC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NumberFormat="0" applyFont="0" applyFill="0" applyBorder="0" applyAlignment="0" applyProtection="0"/>
    <xf numFmtId="42" fontId="1" fillId="0" borderId="0" applyFont="0" applyFill="0" applyBorder="0" applyAlignment="0" applyProtection="0"/>
    <xf numFmtId="0" fontId="1" fillId="0" borderId="0"/>
    <xf numFmtId="0" fontId="1" fillId="0" borderId="0"/>
  </cellStyleXfs>
  <cellXfs count="324">
    <xf numFmtId="0" fontId="0" fillId="0" borderId="0" xfId="0"/>
    <xf numFmtId="0" fontId="2" fillId="0" borderId="0" xfId="0" applyFont="1"/>
    <xf numFmtId="4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/>
    <xf numFmtId="0" fontId="4" fillId="0" borderId="0" xfId="0" applyFont="1" applyFill="1" applyBorder="1" applyAlignment="1">
      <alignment horizontal="center"/>
    </xf>
    <xf numFmtId="4" fontId="5" fillId="0" borderId="0" xfId="2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4" fontId="2" fillId="0" borderId="2" xfId="2" applyNumberFormat="1" applyFont="1" applyBorder="1" applyAlignment="1">
      <alignment horizontal="center"/>
    </xf>
    <xf numFmtId="4" fontId="2" fillId="0" borderId="3" xfId="2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4" fontId="2" fillId="0" borderId="0" xfId="2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4" fontId="2" fillId="0" borderId="0" xfId="2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6" fillId="0" borderId="5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4" fontId="3" fillId="0" borderId="0" xfId="2" applyNumberFormat="1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Fill="1"/>
    <xf numFmtId="6" fontId="3" fillId="0" borderId="0" xfId="2" applyNumberFormat="1" applyFont="1" applyAlignment="1">
      <alignment horizontal="right"/>
    </xf>
    <xf numFmtId="6" fontId="3" fillId="0" borderId="0" xfId="1" applyNumberFormat="1" applyFont="1" applyFill="1" applyAlignment="1">
      <alignment horizontal="right"/>
    </xf>
    <xf numFmtId="6" fontId="3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 applyFill="1" applyAlignment="1">
      <alignment horizontal="right"/>
    </xf>
    <xf numFmtId="6" fontId="2" fillId="0" borderId="0" xfId="2" applyNumberFormat="1" applyFont="1" applyAlignment="1">
      <alignment horizontal="right"/>
    </xf>
    <xf numFmtId="6" fontId="2" fillId="0" borderId="0" xfId="1" applyNumberFormat="1" applyFont="1" applyFill="1" applyAlignment="1">
      <alignment horizontal="right"/>
    </xf>
    <xf numFmtId="0" fontId="3" fillId="3" borderId="6" xfId="0" applyFont="1" applyFill="1" applyBorder="1" applyAlignment="1">
      <alignment horizontal="left"/>
    </xf>
    <xf numFmtId="4" fontId="3" fillId="0" borderId="0" xfId="1" applyNumberFormat="1" applyFont="1" applyFill="1" applyAlignment="1">
      <alignment horizontal="right"/>
    </xf>
    <xf numFmtId="164" fontId="3" fillId="0" borderId="0" xfId="2" applyNumberFormat="1" applyFont="1" applyAlignment="1">
      <alignment horizontal="right"/>
    </xf>
    <xf numFmtId="6" fontId="3" fillId="0" borderId="0" xfId="0" applyNumberFormat="1" applyFont="1" applyAlignment="1">
      <alignment horizontal="right"/>
    </xf>
    <xf numFmtId="0" fontId="3" fillId="3" borderId="1" xfId="0" applyFont="1" applyFill="1" applyBorder="1"/>
    <xf numFmtId="0" fontId="3" fillId="0" borderId="0" xfId="0" applyFont="1" applyFill="1" applyBorder="1"/>
    <xf numFmtId="6" fontId="2" fillId="0" borderId="0" xfId="0" applyNumberFormat="1" applyFont="1" applyAlignment="1">
      <alignment horizontal="right"/>
    </xf>
    <xf numFmtId="6" fontId="2" fillId="0" borderId="0" xfId="0" applyNumberFormat="1" applyFont="1"/>
    <xf numFmtId="6" fontId="3" fillId="0" borderId="0" xfId="2" applyNumberFormat="1" applyFont="1" applyBorder="1" applyAlignment="1">
      <alignment horizontal="right"/>
    </xf>
    <xf numFmtId="0" fontId="6" fillId="0" borderId="7" xfId="0" applyFont="1" applyFill="1" applyBorder="1" applyAlignment="1">
      <alignment horizontal="left"/>
    </xf>
    <xf numFmtId="6" fontId="3" fillId="0" borderId="0" xfId="3" applyNumberFormat="1" applyFont="1" applyAlignment="1">
      <alignment horizontal="right"/>
    </xf>
    <xf numFmtId="0" fontId="3" fillId="3" borderId="6" xfId="0" applyFont="1" applyFill="1" applyBorder="1"/>
    <xf numFmtId="0" fontId="7" fillId="4" borderId="8" xfId="0" applyFont="1" applyFill="1" applyBorder="1"/>
    <xf numFmtId="0" fontId="2" fillId="0" borderId="1" xfId="0" applyFont="1" applyFill="1" applyBorder="1" applyAlignment="1">
      <alignment horizontal="center" wrapText="1"/>
    </xf>
    <xf numFmtId="39" fontId="1" fillId="0" borderId="0" xfId="4" applyNumberFormat="1"/>
    <xf numFmtId="0" fontId="1" fillId="0" borderId="0" xfId="4"/>
    <xf numFmtId="0" fontId="2" fillId="0" borderId="0" xfId="4" applyFont="1"/>
    <xf numFmtId="4" fontId="1" fillId="0" borderId="0" xfId="4" applyNumberFormat="1" applyFont="1" applyAlignment="1">
      <alignment horizontal="right"/>
    </xf>
    <xf numFmtId="0" fontId="1" fillId="0" borderId="0" xfId="4" applyFont="1" applyAlignment="1">
      <alignment horizontal="right"/>
    </xf>
    <xf numFmtId="0" fontId="1" fillId="0" borderId="0" xfId="4" applyFont="1"/>
    <xf numFmtId="0" fontId="4" fillId="0" borderId="0" xfId="4" applyFont="1" applyFill="1" applyBorder="1" applyAlignment="1">
      <alignment horizontal="center"/>
    </xf>
    <xf numFmtId="4" fontId="5" fillId="0" borderId="0" xfId="2" applyNumberFormat="1" applyFont="1" applyFill="1" applyBorder="1" applyAlignment="1">
      <alignment horizontal="right"/>
    </xf>
    <xf numFmtId="0" fontId="5" fillId="0" borderId="0" xfId="4" applyFont="1" applyFill="1" applyBorder="1" applyAlignment="1">
      <alignment horizontal="right"/>
    </xf>
    <xf numFmtId="0" fontId="5" fillId="0" borderId="0" xfId="4" applyFont="1" applyFill="1" applyBorder="1" applyAlignment="1">
      <alignment horizontal="center"/>
    </xf>
    <xf numFmtId="0" fontId="2" fillId="0" borderId="0" xfId="4" applyFont="1" applyAlignment="1">
      <alignment horizontal="center"/>
    </xf>
    <xf numFmtId="4" fontId="2" fillId="0" borderId="2" xfId="2" applyNumberFormat="1" applyFont="1" applyBorder="1" applyAlignment="1">
      <alignment horizontal="center"/>
    </xf>
    <xf numFmtId="4" fontId="2" fillId="0" borderId="3" xfId="2" applyNumberFormat="1" applyFont="1" applyBorder="1" applyAlignment="1">
      <alignment horizontal="center"/>
    </xf>
    <xf numFmtId="0" fontId="2" fillId="0" borderId="3" xfId="4" applyFont="1" applyBorder="1" applyAlignment="1">
      <alignment horizontal="center"/>
    </xf>
    <xf numFmtId="0" fontId="2" fillId="0" borderId="4" xfId="4" applyFont="1" applyBorder="1" applyAlignment="1">
      <alignment horizontal="center"/>
    </xf>
    <xf numFmtId="4" fontId="2" fillId="0" borderId="0" xfId="2" applyNumberFormat="1" applyFont="1" applyBorder="1" applyAlignment="1">
      <alignment horizontal="center"/>
    </xf>
    <xf numFmtId="4" fontId="2" fillId="0" borderId="0" xfId="2" applyNumberFormat="1" applyFont="1" applyFill="1" applyBorder="1" applyAlignment="1">
      <alignment horizontal="right"/>
    </xf>
    <xf numFmtId="6" fontId="2" fillId="0" borderId="0" xfId="2" applyNumberFormat="1" applyFont="1" applyAlignment="1">
      <alignment horizontal="right"/>
    </xf>
    <xf numFmtId="6" fontId="2" fillId="0" borderId="0" xfId="1" applyNumberFormat="1" applyFont="1" applyFill="1" applyAlignment="1">
      <alignment horizontal="right"/>
    </xf>
    <xf numFmtId="6" fontId="2" fillId="0" borderId="0" xfId="2" applyNumberFormat="1" applyFont="1" applyBorder="1" applyAlignment="1">
      <alignment horizontal="right"/>
    </xf>
    <xf numFmtId="43" fontId="2" fillId="0" borderId="0" xfId="1" applyFont="1"/>
    <xf numFmtId="43" fontId="4" fillId="0" borderId="0" xfId="1" applyFont="1" applyFill="1" applyBorder="1" applyAlignment="1">
      <alignment horizontal="center"/>
    </xf>
    <xf numFmtId="43" fontId="2" fillId="0" borderId="1" xfId="1" applyFont="1" applyFill="1" applyBorder="1" applyAlignment="1">
      <alignment horizontal="center"/>
    </xf>
    <xf numFmtId="43" fontId="1" fillId="0" borderId="0" xfId="1" applyFont="1"/>
    <xf numFmtId="43" fontId="1" fillId="0" borderId="0" xfId="4" applyNumberFormat="1"/>
    <xf numFmtId="0" fontId="4" fillId="0" borderId="0" xfId="4" applyFont="1" applyFill="1" applyBorder="1" applyAlignment="1">
      <alignment horizontal="left"/>
    </xf>
    <xf numFmtId="39" fontId="0" fillId="0" borderId="0" xfId="0" applyNumberFormat="1"/>
    <xf numFmtId="39" fontId="1" fillId="0" borderId="11" xfId="4" applyNumberFormat="1" applyBorder="1"/>
    <xf numFmtId="166" fontId="2" fillId="0" borderId="0" xfId="1" applyNumberFormat="1" applyFont="1" applyFill="1" applyAlignment="1">
      <alignment horizontal="right"/>
    </xf>
    <xf numFmtId="166" fontId="2" fillId="0" borderId="0" xfId="1" applyNumberFormat="1" applyFont="1" applyAlignment="1">
      <alignment horizontal="right"/>
    </xf>
    <xf numFmtId="166" fontId="3" fillId="0" borderId="0" xfId="1" applyNumberFormat="1" applyFont="1" applyFill="1" applyBorder="1" applyAlignment="1">
      <alignment horizontal="left"/>
    </xf>
    <xf numFmtId="166" fontId="3" fillId="0" borderId="0" xfId="1" applyNumberFormat="1" applyFont="1" applyFill="1"/>
    <xf numFmtId="166" fontId="3" fillId="0" borderId="0" xfId="1" applyNumberFormat="1" applyFont="1" applyFill="1" applyBorder="1"/>
    <xf numFmtId="166" fontId="2" fillId="0" borderId="0" xfId="1" applyNumberFormat="1" applyFont="1" applyAlignment="1">
      <alignment horizontal="center"/>
    </xf>
    <xf numFmtId="166" fontId="6" fillId="0" borderId="0" xfId="1" applyNumberFormat="1" applyFont="1" applyFill="1" applyBorder="1" applyAlignment="1">
      <alignment horizontal="left"/>
    </xf>
    <xf numFmtId="0" fontId="1" fillId="0" borderId="0" xfId="5"/>
    <xf numFmtId="4" fontId="1" fillId="0" borderId="0" xfId="2" applyNumberFormat="1" applyFont="1" applyAlignment="1">
      <alignment horizontal="right"/>
    </xf>
    <xf numFmtId="43" fontId="1" fillId="0" borderId="0" xfId="1" applyFont="1"/>
    <xf numFmtId="43" fontId="2" fillId="0" borderId="0" xfId="1" applyFont="1" applyAlignment="1">
      <alignment horizontal="right"/>
    </xf>
    <xf numFmtId="43" fontId="1" fillId="0" borderId="0" xfId="5" applyNumberFormat="1"/>
    <xf numFmtId="165" fontId="1" fillId="0" borderId="0" xfId="5" applyNumberFormat="1" applyFont="1"/>
    <xf numFmtId="0" fontId="8" fillId="0" borderId="0" xfId="5" applyFont="1"/>
    <xf numFmtId="0" fontId="8" fillId="0" borderId="0" xfId="5" applyFont="1" applyAlignment="1">
      <alignment horizontal="left"/>
    </xf>
    <xf numFmtId="0" fontId="9" fillId="0" borderId="0" xfId="5" applyFont="1" applyAlignment="1">
      <alignment horizontal="right"/>
    </xf>
    <xf numFmtId="0" fontId="12" fillId="0" borderId="8" xfId="5" applyFont="1" applyBorder="1" applyAlignment="1">
      <alignment horizontal="center"/>
    </xf>
    <xf numFmtId="0" fontId="11" fillId="2" borderId="12" xfId="5" applyFont="1" applyFill="1" applyBorder="1" applyAlignment="1">
      <alignment horizontal="left"/>
    </xf>
    <xf numFmtId="0" fontId="11" fillId="0" borderId="5" xfId="5" applyFont="1" applyFill="1" applyBorder="1" applyAlignment="1">
      <alignment horizontal="left"/>
    </xf>
    <xf numFmtId="0" fontId="8" fillId="3" borderId="1" xfId="5" applyFont="1" applyFill="1" applyBorder="1" applyAlignment="1">
      <alignment horizontal="left"/>
    </xf>
    <xf numFmtId="0" fontId="8" fillId="3" borderId="6" xfId="5" applyFont="1" applyFill="1" applyBorder="1" applyAlignment="1">
      <alignment horizontal="left"/>
    </xf>
    <xf numFmtId="0" fontId="8" fillId="3" borderId="1" xfId="5" applyFont="1" applyFill="1" applyBorder="1"/>
    <xf numFmtId="0" fontId="11" fillId="2" borderId="1" xfId="5" applyFont="1" applyFill="1" applyBorder="1" applyAlignment="1">
      <alignment horizontal="left"/>
    </xf>
    <xf numFmtId="0" fontId="11" fillId="0" borderId="7" xfId="5" applyFont="1" applyFill="1" applyBorder="1" applyAlignment="1">
      <alignment horizontal="left"/>
    </xf>
    <xf numFmtId="0" fontId="8" fillId="3" borderId="6" xfId="5" applyFont="1" applyFill="1" applyBorder="1"/>
    <xf numFmtId="0" fontId="11" fillId="4" borderId="8" xfId="5" applyFont="1" applyFill="1" applyBorder="1"/>
    <xf numFmtId="0" fontId="8" fillId="5" borderId="0" xfId="5" applyFont="1" applyFill="1"/>
    <xf numFmtId="0" fontId="10" fillId="0" borderId="0" xfId="5" applyFont="1"/>
    <xf numFmtId="43" fontId="1" fillId="0" borderId="0" xfId="5" applyNumberFormat="1" applyFont="1"/>
    <xf numFmtId="4" fontId="1" fillId="0" borderId="0" xfId="5" applyNumberFormat="1" applyFont="1"/>
    <xf numFmtId="165" fontId="2" fillId="0" borderId="0" xfId="5" applyNumberFormat="1" applyFont="1"/>
    <xf numFmtId="165" fontId="1" fillId="0" borderId="0" xfId="5" applyNumberFormat="1" applyFont="1" applyAlignment="1">
      <alignment horizontal="right"/>
    </xf>
    <xf numFmtId="165" fontId="2" fillId="0" borderId="0" xfId="5" applyNumberFormat="1" applyFont="1" applyAlignment="1">
      <alignment horizontal="right"/>
    </xf>
    <xf numFmtId="0" fontId="1" fillId="0" borderId="0" xfId="5"/>
    <xf numFmtId="43" fontId="2" fillId="0" borderId="0" xfId="1" applyFont="1"/>
    <xf numFmtId="43" fontId="1" fillId="0" borderId="0" xfId="5" applyNumberFormat="1"/>
    <xf numFmtId="165" fontId="2" fillId="0" borderId="0" xfId="1" applyNumberFormat="1" applyFont="1"/>
    <xf numFmtId="4" fontId="2" fillId="0" borderId="0" xfId="5" applyNumberFormat="1" applyFont="1" applyAlignment="1">
      <alignment horizontal="right"/>
    </xf>
    <xf numFmtId="165" fontId="2" fillId="4" borderId="0" xfId="1" applyNumberFormat="1" applyFont="1" applyFill="1"/>
    <xf numFmtId="43" fontId="2" fillId="4" borderId="0" xfId="1" applyFont="1" applyFill="1"/>
    <xf numFmtId="0" fontId="1" fillId="3" borderId="1" xfId="0" applyFont="1" applyFill="1" applyBorder="1"/>
    <xf numFmtId="0" fontId="1" fillId="0" borderId="0" xfId="0" applyFont="1"/>
    <xf numFmtId="4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8" fontId="1" fillId="0" borderId="0" xfId="0" applyNumberFormat="1" applyFont="1"/>
    <xf numFmtId="165" fontId="12" fillId="0" borderId="8" xfId="5" applyNumberFormat="1" applyFont="1" applyBorder="1" applyAlignment="1">
      <alignment horizontal="center"/>
    </xf>
    <xf numFmtId="165" fontId="11" fillId="2" borderId="1" xfId="5" applyNumberFormat="1" applyFont="1" applyFill="1" applyBorder="1" applyAlignment="1">
      <alignment horizontal="left"/>
    </xf>
    <xf numFmtId="165" fontId="8" fillId="0" borderId="0" xfId="5" applyNumberFormat="1" applyFont="1"/>
    <xf numFmtId="165" fontId="8" fillId="3" borderId="1" xfId="5" applyNumberFormat="1" applyFont="1" applyFill="1" applyBorder="1"/>
    <xf numFmtId="165" fontId="13" fillId="0" borderId="0" xfId="5" applyNumberFormat="1" applyFont="1"/>
    <xf numFmtId="165" fontId="8" fillId="0" borderId="0" xfId="5" applyNumberFormat="1" applyFont="1" applyFill="1" applyBorder="1"/>
    <xf numFmtId="165" fontId="9" fillId="0" borderId="0" xfId="5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165" fontId="1" fillId="0" borderId="0" xfId="0" applyNumberFormat="1" applyFont="1"/>
    <xf numFmtId="165" fontId="1" fillId="0" borderId="0" xfId="1" applyNumberFormat="1" applyFont="1"/>
    <xf numFmtId="165" fontId="8" fillId="3" borderId="6" xfId="5" applyNumberFormat="1" applyFont="1" applyFill="1" applyBorder="1"/>
    <xf numFmtId="0" fontId="13" fillId="0" borderId="0" xfId="5" applyFont="1"/>
    <xf numFmtId="165" fontId="8" fillId="0" borderId="0" xfId="5" applyNumberFormat="1" applyFont="1" applyFill="1"/>
    <xf numFmtId="165" fontId="11" fillId="4" borderId="8" xfId="5" applyNumberFormat="1" applyFont="1" applyFill="1" applyBorder="1"/>
    <xf numFmtId="165" fontId="2" fillId="4" borderId="0" xfId="0" applyNumberFormat="1" applyFont="1" applyFill="1" applyAlignment="1">
      <alignment horizontal="right"/>
    </xf>
    <xf numFmtId="165" fontId="2" fillId="4" borderId="0" xfId="0" applyNumberFormat="1" applyFont="1" applyFill="1"/>
    <xf numFmtId="165" fontId="12" fillId="0" borderId="0" xfId="5" applyNumberFormat="1" applyFont="1" applyBorder="1" applyAlignment="1">
      <alignment horizontal="center"/>
    </xf>
    <xf numFmtId="165" fontId="2" fillId="0" borderId="0" xfId="0" applyNumberFormat="1" applyFont="1" applyAlignment="1">
      <alignment horizontal="right"/>
    </xf>
    <xf numFmtId="165" fontId="2" fillId="0" borderId="0" xfId="0" applyNumberFormat="1" applyFont="1"/>
    <xf numFmtId="166" fontId="2" fillId="0" borderId="0" xfId="1" applyNumberFormat="1" applyFont="1"/>
    <xf numFmtId="166" fontId="4" fillId="0" borderId="0" xfId="1" applyNumberFormat="1" applyFont="1" applyFill="1" applyBorder="1" applyAlignment="1">
      <alignment horizontal="center"/>
    </xf>
    <xf numFmtId="166" fontId="2" fillId="0" borderId="1" xfId="1" applyNumberFormat="1" applyFont="1" applyFill="1" applyBorder="1" applyAlignment="1">
      <alignment horizontal="center" wrapText="1"/>
    </xf>
    <xf numFmtId="166" fontId="2" fillId="0" borderId="0" xfId="1" applyNumberFormat="1" applyFont="1" applyFill="1" applyBorder="1" applyAlignment="1">
      <alignment horizontal="center"/>
    </xf>
    <xf numFmtId="166" fontId="2" fillId="0" borderId="0" xfId="1" applyNumberFormat="1" applyFont="1" applyFill="1" applyBorder="1" applyAlignment="1">
      <alignment horizontal="left"/>
    </xf>
    <xf numFmtId="166" fontId="2" fillId="0" borderId="0" xfId="1" applyNumberFormat="1" applyFont="1" applyFill="1"/>
    <xf numFmtId="8" fontId="7" fillId="4" borderId="10" xfId="2" applyNumberFormat="1" applyFont="1" applyFill="1" applyBorder="1" applyAlignment="1">
      <alignment horizontal="right"/>
    </xf>
    <xf numFmtId="4" fontId="3" fillId="0" borderId="0" xfId="0" applyNumberFormat="1" applyFont="1" applyFill="1" applyBorder="1" applyAlignment="1">
      <alignment horizontal="left"/>
    </xf>
    <xf numFmtId="4" fontId="3" fillId="0" borderId="0" xfId="0" applyNumberFormat="1" applyFont="1" applyAlignment="1">
      <alignment horizontal="center"/>
    </xf>
    <xf numFmtId="4" fontId="3" fillId="0" borderId="0" xfId="0" applyNumberFormat="1" applyFont="1" applyFill="1"/>
    <xf numFmtId="4" fontId="3" fillId="0" borderId="0" xfId="0" applyNumberFormat="1" applyFont="1"/>
    <xf numFmtId="4" fontId="2" fillId="0" borderId="0" xfId="0" applyNumberFormat="1" applyFont="1" applyFill="1" applyAlignment="1">
      <alignment horizontal="right"/>
    </xf>
    <xf numFmtId="4" fontId="2" fillId="0" borderId="0" xfId="2" applyNumberFormat="1" applyFont="1" applyAlignment="1">
      <alignment horizontal="right"/>
    </xf>
    <xf numFmtId="4" fontId="2" fillId="0" borderId="0" xfId="1" applyNumberFormat="1" applyFont="1" applyFill="1" applyAlignment="1">
      <alignment horizontal="right"/>
    </xf>
    <xf numFmtId="4" fontId="3" fillId="0" borderId="0" xfId="0" applyNumberFormat="1" applyFont="1" applyFill="1" applyBorder="1"/>
    <xf numFmtId="4" fontId="2" fillId="0" borderId="0" xfId="0" applyNumberFormat="1" applyFont="1" applyAlignment="1">
      <alignment horizontal="right"/>
    </xf>
    <xf numFmtId="4" fontId="2" fillId="0" borderId="0" xfId="0" applyNumberFormat="1" applyFont="1"/>
    <xf numFmtId="4" fontId="3" fillId="0" borderId="0" xfId="2" applyNumberFormat="1" applyFont="1" applyBorder="1" applyAlignment="1">
      <alignment horizontal="right"/>
    </xf>
    <xf numFmtId="4" fontId="3" fillId="0" borderId="0" xfId="2" applyNumberFormat="1" applyFont="1" applyFill="1" applyBorder="1" applyAlignment="1">
      <alignment horizontal="right"/>
    </xf>
    <xf numFmtId="4" fontId="6" fillId="0" borderId="0" xfId="0" applyNumberFormat="1" applyFont="1" applyFill="1" applyBorder="1" applyAlignment="1">
      <alignment horizontal="left"/>
    </xf>
    <xf numFmtId="4" fontId="3" fillId="0" borderId="0" xfId="3" applyNumberFormat="1" applyFont="1" applyAlignment="1">
      <alignment horizontal="right"/>
    </xf>
    <xf numFmtId="4" fontId="2" fillId="0" borderId="0" xfId="2" applyNumberFormat="1" applyFont="1" applyBorder="1" applyAlignment="1">
      <alignment horizontal="right"/>
    </xf>
    <xf numFmtId="4" fontId="2" fillId="0" borderId="0" xfId="1" applyNumberFormat="1" applyFont="1" applyAlignment="1">
      <alignment horizontal="right"/>
    </xf>
    <xf numFmtId="4" fontId="3" fillId="0" borderId="0" xfId="1" applyNumberFormat="1" applyFont="1" applyAlignment="1">
      <alignment horizontal="right"/>
    </xf>
    <xf numFmtId="4" fontId="2" fillId="0" borderId="0" xfId="3" applyNumberFormat="1" applyFont="1" applyAlignment="1">
      <alignment horizontal="right"/>
    </xf>
    <xf numFmtId="4" fontId="3" fillId="0" borderId="0" xfId="2" applyNumberFormat="1" applyFont="1" applyFill="1" applyAlignment="1">
      <alignment horizontal="right"/>
    </xf>
    <xf numFmtId="4" fontId="3" fillId="0" borderId="0" xfId="0" applyNumberFormat="1" applyFont="1" applyFill="1" applyAlignment="1">
      <alignment horizontal="right"/>
    </xf>
    <xf numFmtId="0" fontId="3" fillId="0" borderId="0" xfId="0" applyFont="1" applyFill="1" applyBorder="1" applyAlignment="1">
      <alignment wrapText="1"/>
    </xf>
    <xf numFmtId="4" fontId="1" fillId="0" borderId="0" xfId="0" applyNumberFormat="1" applyFont="1"/>
    <xf numFmtId="0" fontId="13" fillId="0" borderId="0" xfId="0" applyFont="1" applyFill="1" applyBorder="1"/>
    <xf numFmtId="0" fontId="8" fillId="0" borderId="0" xfId="0" applyFont="1" applyFill="1" applyBorder="1"/>
    <xf numFmtId="0" fontId="8" fillId="0" borderId="0" xfId="0" applyFont="1"/>
    <xf numFmtId="8" fontId="1" fillId="0" borderId="0" xfId="2" applyNumberFormat="1" applyFont="1" applyAlignment="1">
      <alignment horizontal="right"/>
    </xf>
    <xf numFmtId="8" fontId="1" fillId="0" borderId="0" xfId="0" applyNumberFormat="1" applyFont="1" applyAlignment="1">
      <alignment horizontal="right"/>
    </xf>
    <xf numFmtId="43" fontId="1" fillId="0" borderId="0" xfId="1" applyFont="1" applyAlignment="1">
      <alignment horizontal="right"/>
    </xf>
    <xf numFmtId="8" fontId="1" fillId="0" borderId="0" xfId="2" applyNumberFormat="1" applyFont="1" applyBorder="1" applyAlignment="1">
      <alignment horizontal="right"/>
    </xf>
    <xf numFmtId="43" fontId="3" fillId="0" borderId="0" xfId="0" applyNumberFormat="1" applyFont="1"/>
    <xf numFmtId="0" fontId="1" fillId="0" borderId="0" xfId="0" applyFont="1" applyAlignment="1">
      <alignment horizontal="left"/>
    </xf>
    <xf numFmtId="4" fontId="1" fillId="0" borderId="0" xfId="1" applyNumberFormat="1" applyFont="1" applyAlignment="1">
      <alignment horizontal="right"/>
    </xf>
    <xf numFmtId="43" fontId="1" fillId="0" borderId="0" xfId="1" applyFont="1" applyFill="1" applyBorder="1"/>
    <xf numFmtId="8" fontId="1" fillId="0" borderId="0" xfId="3" applyNumberFormat="1" applyFont="1" applyAlignment="1">
      <alignment horizontal="right"/>
    </xf>
    <xf numFmtId="8" fontId="1" fillId="0" borderId="0" xfId="1" applyNumberFormat="1" applyFont="1" applyAlignment="1">
      <alignment horizontal="right"/>
    </xf>
    <xf numFmtId="0" fontId="1" fillId="0" borderId="0" xfId="0" applyFont="1" applyFill="1" applyBorder="1"/>
    <xf numFmtId="43" fontId="1" fillId="0" borderId="0" xfId="1" applyFont="1" applyFill="1"/>
    <xf numFmtId="8" fontId="1" fillId="0" borderId="0" xfId="2" applyNumberFormat="1" applyFont="1" applyFill="1" applyAlignment="1">
      <alignment horizontal="right"/>
    </xf>
    <xf numFmtId="8" fontId="1" fillId="0" borderId="0" xfId="1" applyNumberFormat="1" applyFont="1" applyFill="1" applyAlignment="1">
      <alignment horizontal="right"/>
    </xf>
    <xf numFmtId="8" fontId="1" fillId="0" borderId="0" xfId="0" applyNumberFormat="1" applyFont="1" applyFill="1"/>
    <xf numFmtId="8" fontId="3" fillId="0" borderId="0" xfId="0" applyNumberFormat="1" applyFont="1" applyFill="1"/>
    <xf numFmtId="4" fontId="3" fillId="0" borderId="0" xfId="1" applyNumberFormat="1" applyFont="1" applyFill="1" applyBorder="1" applyAlignment="1">
      <alignment horizontal="left"/>
    </xf>
    <xf numFmtId="4" fontId="3" fillId="0" borderId="0" xfId="1" applyNumberFormat="1" applyFont="1" applyFill="1"/>
    <xf numFmtId="4" fontId="3" fillId="0" borderId="0" xfId="1" applyNumberFormat="1" applyFont="1" applyFill="1" applyBorder="1"/>
    <xf numFmtId="4" fontId="3" fillId="0" borderId="0" xfId="1" applyNumberFormat="1" applyFont="1"/>
    <xf numFmtId="4" fontId="7" fillId="4" borderId="9" xfId="2" applyNumberFormat="1" applyFont="1" applyFill="1" applyBorder="1" applyAlignment="1">
      <alignment horizontal="right"/>
    </xf>
    <xf numFmtId="4" fontId="7" fillId="4" borderId="10" xfId="2" applyNumberFormat="1" applyFont="1" applyFill="1" applyBorder="1" applyAlignment="1">
      <alignment horizontal="right"/>
    </xf>
    <xf numFmtId="165" fontId="2" fillId="0" borderId="0" xfId="1" applyNumberFormat="1" applyFont="1" applyFill="1" applyAlignment="1">
      <alignment horizontal="right"/>
    </xf>
    <xf numFmtId="165" fontId="1" fillId="0" borderId="0" xfId="1" applyNumberFormat="1" applyFont="1" applyFill="1" applyBorder="1" applyAlignment="1">
      <alignment horizontal="left"/>
    </xf>
    <xf numFmtId="165" fontId="1" fillId="0" borderId="0" xfId="2" applyNumberFormat="1" applyFont="1" applyAlignment="1">
      <alignment horizontal="right"/>
    </xf>
    <xf numFmtId="165" fontId="1" fillId="0" borderId="0" xfId="1" applyNumberFormat="1" applyFont="1" applyFill="1" applyAlignment="1">
      <alignment horizontal="right"/>
    </xf>
    <xf numFmtId="165" fontId="1" fillId="0" borderId="0" xfId="1" applyNumberFormat="1" applyFont="1" applyFill="1"/>
    <xf numFmtId="165" fontId="2" fillId="0" borderId="0" xfId="2" applyNumberFormat="1" applyFont="1" applyAlignment="1">
      <alignment horizontal="right"/>
    </xf>
    <xf numFmtId="165" fontId="2" fillId="0" borderId="0" xfId="2" applyNumberFormat="1" applyFont="1" applyFill="1" applyBorder="1" applyAlignment="1">
      <alignment horizontal="right"/>
    </xf>
    <xf numFmtId="165" fontId="1" fillId="0" borderId="0" xfId="1" applyNumberFormat="1" applyFont="1" applyFill="1" applyBorder="1"/>
    <xf numFmtId="43" fontId="1" fillId="0" borderId="0" xfId="1" applyFont="1" applyFill="1" applyBorder="1" applyAlignment="1">
      <alignment horizontal="left"/>
    </xf>
    <xf numFmtId="6" fontId="1" fillId="0" borderId="0" xfId="2" applyNumberFormat="1" applyFont="1" applyBorder="1" applyAlignment="1">
      <alignment horizontal="right"/>
    </xf>
    <xf numFmtId="6" fontId="1" fillId="0" borderId="0" xfId="2" applyNumberFormat="1" applyFont="1" applyAlignment="1">
      <alignment horizontal="right"/>
    </xf>
    <xf numFmtId="6" fontId="1" fillId="0" borderId="0" xfId="0" applyNumberFormat="1" applyFont="1"/>
    <xf numFmtId="6" fontId="1" fillId="0" borderId="0" xfId="0" applyNumberFormat="1" applyFont="1" applyAlignment="1">
      <alignment horizontal="right"/>
    </xf>
    <xf numFmtId="43" fontId="2" fillId="0" borderId="0" xfId="1" applyFont="1" applyFill="1" applyAlignment="1">
      <alignment horizontal="right"/>
    </xf>
    <xf numFmtId="165" fontId="2" fillId="0" borderId="0" xfId="1" applyNumberFormat="1" applyFont="1" applyFill="1" applyBorder="1" applyAlignment="1">
      <alignment horizontal="right"/>
    </xf>
    <xf numFmtId="165" fontId="2" fillId="0" borderId="0" xfId="1" applyNumberFormat="1" applyFont="1" applyAlignment="1">
      <alignment horizontal="right"/>
    </xf>
    <xf numFmtId="165" fontId="1" fillId="0" borderId="0" xfId="2" applyNumberFormat="1" applyFont="1" applyBorder="1" applyAlignment="1">
      <alignment horizontal="right"/>
    </xf>
    <xf numFmtId="165" fontId="2" fillId="0" borderId="0" xfId="2" applyNumberFormat="1" applyFont="1" applyBorder="1" applyAlignment="1">
      <alignment horizontal="right"/>
    </xf>
    <xf numFmtId="0" fontId="8" fillId="0" borderId="0" xfId="0" applyFont="1" applyFill="1"/>
    <xf numFmtId="43" fontId="2" fillId="0" borderId="0" xfId="1" applyFont="1" applyFill="1" applyBorder="1" applyAlignment="1">
      <alignment horizontal="right"/>
    </xf>
    <xf numFmtId="8" fontId="2" fillId="0" borderId="0" xfId="1" applyNumberFormat="1" applyFont="1" applyFill="1" applyAlignment="1">
      <alignment horizontal="right"/>
    </xf>
    <xf numFmtId="8" fontId="3" fillId="0" borderId="0" xfId="0" applyNumberFormat="1" applyFont="1"/>
    <xf numFmtId="4" fontId="1" fillId="0" borderId="0" xfId="5" applyNumberFormat="1"/>
    <xf numFmtId="4" fontId="2" fillId="0" borderId="0" xfId="1" applyNumberFormat="1" applyFont="1"/>
    <xf numFmtId="4" fontId="1" fillId="0" borderId="0" xfId="1" applyNumberFormat="1" applyFont="1"/>
    <xf numFmtId="4" fontId="2" fillId="0" borderId="0" xfId="5" applyNumberFormat="1" applyFont="1"/>
    <xf numFmtId="4" fontId="1" fillId="0" borderId="0" xfId="5" applyNumberFormat="1" applyFont="1" applyAlignment="1">
      <alignment horizontal="right"/>
    </xf>
    <xf numFmtId="4" fontId="2" fillId="4" borderId="0" xfId="1" applyNumberFormat="1" applyFont="1" applyFill="1"/>
    <xf numFmtId="0" fontId="13" fillId="0" borderId="0" xfId="5" applyFont="1" applyFill="1" applyBorder="1"/>
    <xf numFmtId="6" fontId="1" fillId="0" borderId="0" xfId="3" applyNumberFormat="1" applyFont="1" applyAlignment="1">
      <alignment horizontal="right"/>
    </xf>
    <xf numFmtId="0" fontId="8" fillId="0" borderId="0" xfId="5" applyFont="1" applyAlignment="1">
      <alignment wrapText="1"/>
    </xf>
    <xf numFmtId="165" fontId="1" fillId="0" borderId="0" xfId="1" applyNumberFormat="1" applyFont="1" applyAlignment="1">
      <alignment horizontal="right"/>
    </xf>
    <xf numFmtId="165" fontId="1" fillId="0" borderId="0" xfId="3" applyNumberFormat="1" applyFont="1" applyAlignment="1">
      <alignment horizontal="right"/>
    </xf>
    <xf numFmtId="0" fontId="14" fillId="0" borderId="0" xfId="5" applyFont="1"/>
    <xf numFmtId="0" fontId="10" fillId="0" borderId="0" xfId="5" applyFont="1" applyFill="1" applyBorder="1"/>
    <xf numFmtId="6" fontId="1" fillId="0" borderId="0" xfId="1" applyNumberFormat="1" applyFont="1" applyAlignment="1">
      <alignment horizontal="right"/>
    </xf>
    <xf numFmtId="0" fontId="15" fillId="4" borderId="8" xfId="0" applyFont="1" applyFill="1" applyBorder="1"/>
    <xf numFmtId="4" fontId="15" fillId="4" borderId="0" xfId="0" applyNumberFormat="1" applyFont="1" applyFill="1"/>
    <xf numFmtId="165" fontId="2" fillId="0" borderId="0" xfId="1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165" fontId="3" fillId="0" borderId="0" xfId="1" applyNumberFormat="1" applyFont="1" applyFill="1" applyBorder="1" applyAlignment="1">
      <alignment horizontal="left"/>
    </xf>
    <xf numFmtId="165" fontId="3" fillId="0" borderId="0" xfId="2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center"/>
    </xf>
    <xf numFmtId="165" fontId="3" fillId="0" borderId="0" xfId="1" applyNumberFormat="1" applyFont="1" applyFill="1"/>
    <xf numFmtId="165" fontId="3" fillId="0" borderId="0" xfId="1" applyNumberFormat="1" applyFont="1" applyFill="1" applyAlignment="1">
      <alignment horizontal="right"/>
    </xf>
    <xf numFmtId="165" fontId="3" fillId="0" borderId="0" xfId="0" applyNumberFormat="1" applyFont="1"/>
    <xf numFmtId="165" fontId="3" fillId="0" borderId="0" xfId="1" applyNumberFormat="1" applyFont="1" applyFill="1" applyBorder="1"/>
    <xf numFmtId="165" fontId="3" fillId="0" borderId="0" xfId="2" applyNumberFormat="1" applyFont="1" applyBorder="1" applyAlignment="1">
      <alignment horizontal="right"/>
    </xf>
    <xf numFmtId="165" fontId="2" fillId="0" borderId="0" xfId="0" applyNumberFormat="1" applyFont="1" applyFill="1" applyAlignment="1">
      <alignment horizontal="right"/>
    </xf>
    <xf numFmtId="165" fontId="6" fillId="0" borderId="0" xfId="0" applyNumberFormat="1" applyFont="1" applyFill="1" applyBorder="1" applyAlignment="1">
      <alignment horizontal="left"/>
    </xf>
    <xf numFmtId="165" fontId="6" fillId="0" borderId="0" xfId="1" applyNumberFormat="1" applyFont="1" applyFill="1" applyBorder="1" applyAlignment="1">
      <alignment horizontal="left"/>
    </xf>
    <xf numFmtId="165" fontId="3" fillId="0" borderId="0" xfId="3" applyNumberFormat="1" applyFont="1" applyAlignment="1">
      <alignment horizontal="right"/>
    </xf>
    <xf numFmtId="165" fontId="3" fillId="0" borderId="0" xfId="1" applyNumberFormat="1" applyFont="1" applyAlignment="1">
      <alignment horizontal="right"/>
    </xf>
    <xf numFmtId="165" fontId="2" fillId="0" borderId="0" xfId="3" applyNumberFormat="1" applyFont="1" applyAlignment="1">
      <alignment horizontal="right"/>
    </xf>
    <xf numFmtId="165" fontId="3" fillId="0" borderId="0" xfId="0" applyNumberFormat="1" applyFont="1" applyFill="1"/>
    <xf numFmtId="165" fontId="3" fillId="0" borderId="0" xfId="0" applyNumberFormat="1" applyFont="1" applyFill="1" applyAlignment="1">
      <alignment horizontal="right"/>
    </xf>
    <xf numFmtId="165" fontId="1" fillId="0" borderId="0" xfId="2" applyNumberFormat="1" applyFont="1" applyFill="1" applyBorder="1" applyAlignment="1">
      <alignment horizontal="right"/>
    </xf>
    <xf numFmtId="165" fontId="9" fillId="0" borderId="0" xfId="5" applyNumberFormat="1" applyFont="1" applyFill="1" applyBorder="1"/>
    <xf numFmtId="165" fontId="1" fillId="0" borderId="0" xfId="2" applyNumberFormat="1" applyFont="1" applyFill="1" applyAlignment="1">
      <alignment horizontal="right"/>
    </xf>
    <xf numFmtId="165" fontId="1" fillId="0" borderId="0" xfId="0" applyNumberFormat="1" applyFont="1" applyFill="1"/>
    <xf numFmtId="43" fontId="15" fillId="4" borderId="0" xfId="0" applyNumberFormat="1" applyFont="1" applyFill="1"/>
    <xf numFmtId="165" fontId="11" fillId="6" borderId="1" xfId="5" applyNumberFormat="1" applyFont="1" applyFill="1" applyBorder="1" applyAlignment="1">
      <alignment horizontal="left"/>
    </xf>
    <xf numFmtId="165" fontId="7" fillId="6" borderId="9" xfId="2" applyNumberFormat="1" applyFont="1" applyFill="1" applyBorder="1" applyAlignment="1">
      <alignment horizontal="right"/>
    </xf>
    <xf numFmtId="165" fontId="2" fillId="0" borderId="0" xfId="1" applyNumberFormat="1" applyFont="1" applyFill="1" applyBorder="1" applyAlignment="1">
      <alignment horizontal="left"/>
    </xf>
    <xf numFmtId="165" fontId="2" fillId="0" borderId="0" xfId="1" applyNumberFormat="1" applyFont="1" applyFill="1"/>
    <xf numFmtId="165" fontId="2" fillId="0" borderId="0" xfId="1" applyNumberFormat="1" applyFont="1" applyFill="1" applyBorder="1"/>
    <xf numFmtId="165" fontId="3" fillId="0" borderId="0" xfId="2" applyNumberFormat="1" applyFont="1" applyFill="1" applyBorder="1" applyAlignment="1">
      <alignment horizontal="right"/>
    </xf>
    <xf numFmtId="165" fontId="3" fillId="0" borderId="0" xfId="2" applyNumberFormat="1" applyFont="1" applyFill="1" applyAlignment="1">
      <alignment horizontal="right"/>
    </xf>
    <xf numFmtId="165" fontId="7" fillId="4" borderId="9" xfId="1" applyNumberFormat="1" applyFont="1" applyFill="1" applyBorder="1" applyAlignment="1">
      <alignment horizontal="right"/>
    </xf>
    <xf numFmtId="165" fontId="7" fillId="4" borderId="9" xfId="2" applyNumberFormat="1" applyFont="1" applyFill="1" applyBorder="1" applyAlignment="1">
      <alignment horizontal="right"/>
    </xf>
    <xf numFmtId="165" fontId="7" fillId="4" borderId="10" xfId="2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left"/>
    </xf>
    <xf numFmtId="40" fontId="0" fillId="0" borderId="0" xfId="0" applyNumberFormat="1"/>
    <xf numFmtId="40" fontId="2" fillId="0" borderId="0" xfId="0" applyNumberFormat="1" applyFont="1"/>
    <xf numFmtId="0" fontId="0" fillId="0" borderId="13" xfId="0" applyBorder="1"/>
    <xf numFmtId="40" fontId="0" fillId="0" borderId="14" xfId="0" applyNumberFormat="1" applyBorder="1"/>
    <xf numFmtId="40" fontId="2" fillId="0" borderId="14" xfId="0" applyNumberFormat="1" applyFont="1" applyBorder="1"/>
    <xf numFmtId="165" fontId="2" fillId="0" borderId="0" xfId="0" applyNumberFormat="1" applyFont="1" applyFill="1"/>
    <xf numFmtId="40" fontId="3" fillId="0" borderId="0" xfId="0" applyNumberFormat="1" applyFont="1"/>
    <xf numFmtId="40" fontId="3" fillId="0" borderId="0" xfId="0" applyNumberFormat="1" applyFont="1" applyFill="1"/>
    <xf numFmtId="0" fontId="0" fillId="0" borderId="15" xfId="0" applyBorder="1"/>
    <xf numFmtId="165" fontId="1" fillId="0" borderId="0" xfId="5" applyNumberFormat="1"/>
    <xf numFmtId="165" fontId="11" fillId="0" borderId="0" xfId="5" applyNumberFormat="1" applyFont="1" applyFill="1" applyBorder="1" applyAlignment="1">
      <alignment horizontal="left"/>
    </xf>
    <xf numFmtId="165" fontId="13" fillId="0" borderId="0" xfId="5" applyNumberFormat="1" applyFont="1" applyBorder="1"/>
    <xf numFmtId="165" fontId="8" fillId="0" borderId="0" xfId="5" applyNumberFormat="1" applyFont="1" applyBorder="1"/>
    <xf numFmtId="165" fontId="9" fillId="0" borderId="0" xfId="5" applyNumberFormat="1" applyFont="1" applyBorder="1" applyAlignment="1">
      <alignment horizontal="right"/>
    </xf>
    <xf numFmtId="0" fontId="1" fillId="0" borderId="0" xfId="0" applyFont="1" applyBorder="1"/>
    <xf numFmtId="165" fontId="11" fillId="0" borderId="0" xfId="5" applyNumberFormat="1" applyFont="1" applyFill="1" applyBorder="1"/>
    <xf numFmtId="8" fontId="1" fillId="0" borderId="0" xfId="1" applyNumberFormat="1" applyFont="1" applyFill="1"/>
    <xf numFmtId="0" fontId="15" fillId="0" borderId="8" xfId="0" applyFont="1" applyFill="1" applyBorder="1"/>
    <xf numFmtId="43" fontId="15" fillId="0" borderId="0" xfId="0" applyNumberFormat="1" applyFont="1" applyFill="1"/>
    <xf numFmtId="8" fontId="1" fillId="0" borderId="0" xfId="1" applyNumberFormat="1" applyFont="1"/>
    <xf numFmtId="0" fontId="2" fillId="0" borderId="0" xfId="5" applyFont="1"/>
    <xf numFmtId="0" fontId="1" fillId="0" borderId="0" xfId="5" applyFont="1" applyAlignment="1">
      <alignment horizontal="right"/>
    </xf>
    <xf numFmtId="0" fontId="1" fillId="0" borderId="0" xfId="5" applyFont="1"/>
    <xf numFmtId="0" fontId="4" fillId="0" borderId="0" xfId="5" applyFont="1" applyFill="1" applyBorder="1" applyAlignment="1">
      <alignment horizontal="center"/>
    </xf>
    <xf numFmtId="0" fontId="5" fillId="0" borderId="0" xfId="5" applyFont="1" applyFill="1" applyBorder="1" applyAlignment="1">
      <alignment horizontal="right"/>
    </xf>
    <xf numFmtId="0" fontId="5" fillId="0" borderId="0" xfId="5" applyFont="1" applyFill="1" applyBorder="1" applyAlignment="1">
      <alignment horizontal="center"/>
    </xf>
    <xf numFmtId="0" fontId="2" fillId="0" borderId="0" xfId="5" applyFont="1" applyAlignment="1">
      <alignment horizontal="center"/>
    </xf>
    <xf numFmtId="0" fontId="2" fillId="0" borderId="3" xfId="5" applyFont="1" applyBorder="1" applyAlignment="1">
      <alignment horizontal="center"/>
    </xf>
    <xf numFmtId="0" fontId="2" fillId="0" borderId="4" xfId="5" applyFont="1" applyBorder="1" applyAlignment="1">
      <alignment horizontal="center"/>
    </xf>
    <xf numFmtId="0" fontId="2" fillId="0" borderId="0" xfId="5" applyFont="1" applyBorder="1" applyAlignment="1">
      <alignment horizontal="center"/>
    </xf>
    <xf numFmtId="0" fontId="6" fillId="2" borderId="1" xfId="5" applyFont="1" applyFill="1" applyBorder="1" applyAlignment="1">
      <alignment horizontal="left"/>
    </xf>
    <xf numFmtId="0" fontId="2" fillId="0" borderId="0" xfId="5" applyFont="1" applyFill="1" applyBorder="1" applyAlignment="1">
      <alignment horizontal="right"/>
    </xf>
    <xf numFmtId="0" fontId="6" fillId="0" borderId="5" xfId="5" applyFont="1" applyFill="1" applyBorder="1" applyAlignment="1">
      <alignment horizontal="left"/>
    </xf>
    <xf numFmtId="0" fontId="1" fillId="3" borderId="1" xfId="5" applyFont="1" applyFill="1" applyBorder="1" applyAlignment="1">
      <alignment horizontal="left"/>
    </xf>
    <xf numFmtId="165" fontId="1" fillId="0" borderId="0" xfId="5" applyNumberFormat="1" applyFont="1" applyAlignment="1">
      <alignment horizontal="center"/>
    </xf>
    <xf numFmtId="0" fontId="1" fillId="0" borderId="0" xfId="5" applyFont="1" applyAlignment="1">
      <alignment horizontal="center"/>
    </xf>
    <xf numFmtId="0" fontId="2" fillId="0" borderId="0" xfId="5" applyFont="1" applyAlignment="1">
      <alignment horizontal="right"/>
    </xf>
    <xf numFmtId="0" fontId="1" fillId="3" borderId="6" xfId="5" applyFont="1" applyFill="1" applyBorder="1" applyAlignment="1">
      <alignment horizontal="left"/>
    </xf>
    <xf numFmtId="0" fontId="1" fillId="3" borderId="1" xfId="5" applyFont="1" applyFill="1" applyBorder="1"/>
    <xf numFmtId="6" fontId="1" fillId="0" borderId="0" xfId="5" applyNumberFormat="1" applyFont="1"/>
    <xf numFmtId="0" fontId="6" fillId="0" borderId="7" xfId="5" applyFont="1" applyFill="1" applyBorder="1" applyAlignment="1">
      <alignment horizontal="left"/>
    </xf>
    <xf numFmtId="0" fontId="1" fillId="0" borderId="0" xfId="5" applyFont="1" applyFill="1" applyBorder="1" applyAlignment="1">
      <alignment wrapText="1"/>
    </xf>
    <xf numFmtId="0" fontId="1" fillId="0" borderId="13" xfId="5" applyBorder="1"/>
    <xf numFmtId="40" fontId="1" fillId="0" borderId="14" xfId="5" applyNumberFormat="1" applyBorder="1"/>
    <xf numFmtId="0" fontId="1" fillId="0" borderId="15" xfId="5" applyBorder="1"/>
    <xf numFmtId="40" fontId="1" fillId="0" borderId="0" xfId="5" applyNumberFormat="1"/>
    <xf numFmtId="40" fontId="1" fillId="0" borderId="0" xfId="5" applyNumberFormat="1" applyFont="1"/>
    <xf numFmtId="0" fontId="1" fillId="0" borderId="0" xfId="5" applyFont="1" applyFill="1" applyBorder="1"/>
    <xf numFmtId="0" fontId="1" fillId="0" borderId="15" xfId="5" applyFont="1" applyBorder="1"/>
    <xf numFmtId="0" fontId="1" fillId="3" borderId="6" xfId="5" applyFont="1" applyFill="1" applyBorder="1"/>
    <xf numFmtId="165" fontId="1" fillId="0" borderId="0" xfId="5" applyNumberFormat="1" applyFont="1" applyFill="1"/>
    <xf numFmtId="0" fontId="1" fillId="0" borderId="0" xfId="5" applyFont="1" applyFill="1"/>
    <xf numFmtId="0" fontId="2" fillId="0" borderId="0" xfId="5" applyFont="1" applyFill="1" applyAlignment="1">
      <alignment horizontal="right"/>
    </xf>
    <xf numFmtId="165" fontId="1" fillId="0" borderId="0" xfId="5" applyNumberFormat="1" applyFont="1" applyFill="1" applyAlignment="1">
      <alignment horizontal="right"/>
    </xf>
    <xf numFmtId="6" fontId="2" fillId="0" borderId="0" xfId="5" applyNumberFormat="1" applyFont="1"/>
    <xf numFmtId="0" fontId="7" fillId="4" borderId="8" xfId="5" applyFont="1" applyFill="1" applyBorder="1"/>
  </cellXfs>
  <cellStyles count="6">
    <cellStyle name="Comma" xfId="1" builtinId="3"/>
    <cellStyle name="Currency" xfId="2" builtinId="4"/>
    <cellStyle name="Currency [0]" xfId="3" builtinId="7"/>
    <cellStyle name="Normal" xfId="0" builtinId="0"/>
    <cellStyle name="Normal 2" xfId="5"/>
    <cellStyle name="Normal 3" xfId="4"/>
  </cellStyles>
  <dxfs count="0"/>
  <tableStyles count="0" defaultTableStyle="TableStyleMedium9" defaultPivotStyle="PivotStyleLight16"/>
  <colors>
    <mruColors>
      <color rgb="FFF79646"/>
      <color rgb="FF99CCFF"/>
      <color rgb="FF79D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26"/>
  <sheetViews>
    <sheetView tabSelected="1" workbookViewId="0">
      <selection activeCell="F29" sqref="F29"/>
    </sheetView>
  </sheetViews>
  <sheetFormatPr defaultRowHeight="12.75" x14ac:dyDescent="0.2"/>
  <cols>
    <col min="1" max="1" width="49.85546875" customWidth="1"/>
    <col min="2" max="2" width="23.42578125" bestFit="1" customWidth="1"/>
    <col min="3" max="7" width="17.140625" customWidth="1"/>
    <col min="10" max="10" width="13.42578125" bestFit="1" customWidth="1"/>
  </cols>
  <sheetData>
    <row r="1" spans="1:10" x14ac:dyDescent="0.2">
      <c r="A1" s="50" t="s">
        <v>34</v>
      </c>
      <c r="B1" s="68"/>
      <c r="C1" s="51"/>
      <c r="D1" s="51"/>
      <c r="E1" s="52"/>
      <c r="F1" s="53"/>
      <c r="G1" s="53"/>
    </row>
    <row r="2" spans="1:10" x14ac:dyDescent="0.2">
      <c r="A2" s="50"/>
      <c r="B2" s="68"/>
      <c r="C2" s="51"/>
      <c r="D2" s="51"/>
      <c r="E2" s="52"/>
      <c r="F2" s="53"/>
      <c r="G2" s="53"/>
    </row>
    <row r="3" spans="1:10" ht="19.5" thickBot="1" x14ac:dyDescent="0.35">
      <c r="A3" s="57"/>
      <c r="B3" s="69"/>
      <c r="C3" s="55"/>
      <c r="D3" s="55"/>
      <c r="E3" s="56"/>
      <c r="F3" s="57"/>
      <c r="G3" s="57"/>
    </row>
    <row r="4" spans="1:10" ht="13.5" thickBot="1" x14ac:dyDescent="0.25">
      <c r="A4" s="58"/>
      <c r="B4" s="70" t="s">
        <v>25</v>
      </c>
      <c r="C4" s="59" t="s">
        <v>15</v>
      </c>
      <c r="D4" s="60" t="s">
        <v>16</v>
      </c>
      <c r="E4" s="61" t="s">
        <v>17</v>
      </c>
      <c r="F4" s="62" t="s">
        <v>18</v>
      </c>
      <c r="G4" s="62" t="s">
        <v>19</v>
      </c>
    </row>
    <row r="5" spans="1:10" x14ac:dyDescent="0.2">
      <c r="A5" s="73" t="s">
        <v>36</v>
      </c>
      <c r="B5" s="48">
        <f>+'FY14 CE0 - 1000'!B90</f>
        <v>6768875.4484799998</v>
      </c>
      <c r="C5" s="48">
        <f>+'FY14 CE0 - 1000'!C90</f>
        <v>1692218.88</v>
      </c>
      <c r="D5" s="48">
        <f>+'FY14 CE0 - 1000'!D90</f>
        <v>1692218.87</v>
      </c>
      <c r="E5" s="48">
        <f>+'FY14 CE0 - 1000'!E90</f>
        <v>1692218.8599999999</v>
      </c>
      <c r="F5" s="48">
        <f>+'FY14 CE0 - 1000'!F90</f>
        <v>1692218.8399999999</v>
      </c>
      <c r="G5" s="48">
        <f>SUM(C5:F5)</f>
        <v>6768875.4499999993</v>
      </c>
    </row>
    <row r="6" spans="1:10" x14ac:dyDescent="0.2">
      <c r="A6" s="73" t="s">
        <v>37</v>
      </c>
      <c r="B6" s="48">
        <f>+'FY14 CE0 - 100F'!B74</f>
        <v>765031.25</v>
      </c>
      <c r="C6" s="48">
        <f>+'FY14 CE0 - 100F'!C74</f>
        <v>191257.85</v>
      </c>
      <c r="D6" s="48">
        <f>+'FY14 CE0 - 100F'!D74</f>
        <v>191257.85</v>
      </c>
      <c r="E6" s="48">
        <f>+'FY14 CE0 - 100F'!E74</f>
        <v>191257.84000000003</v>
      </c>
      <c r="F6" s="48">
        <f>+'FY14 CE0 - 100F'!F74</f>
        <v>191257.71</v>
      </c>
      <c r="G6" s="48">
        <f t="shared" ref="G6:G7" si="0">SUM(C6:F6)</f>
        <v>765031.25</v>
      </c>
    </row>
    <row r="7" spans="1:10" x14ac:dyDescent="0.2">
      <c r="A7" s="73" t="s">
        <v>38</v>
      </c>
      <c r="B7" s="48">
        <f>+'FY14 CE0 - L200'!B79</f>
        <v>365109.37</v>
      </c>
      <c r="C7" s="48">
        <f>+'FY14 CE0 - L200'!C79</f>
        <v>91277.359999999986</v>
      </c>
      <c r="D7" s="48">
        <f>+'FY14 CE0 - L200'!D79</f>
        <v>91277.359999999986</v>
      </c>
      <c r="E7" s="48">
        <f>+'FY14 CE0 - L200'!E79</f>
        <v>91277.359999999986</v>
      </c>
      <c r="F7" s="48">
        <f>+'FY14 CE0 - L200'!F79</f>
        <v>91277.29</v>
      </c>
      <c r="G7" s="48">
        <f t="shared" si="0"/>
        <v>365109.36999999994</v>
      </c>
    </row>
    <row r="8" spans="1:10" x14ac:dyDescent="0.2">
      <c r="A8" s="73" t="s">
        <v>39</v>
      </c>
      <c r="B8" s="48">
        <f>+'FY14 CE0 - L300 '!B80+'FY14 CE0 - L300 '!B126+'FY14 CE0 - L300 '!B148</f>
        <v>33706473.778160006</v>
      </c>
      <c r="C8" s="48">
        <f>+'FY14 CE0 - L300 '!C80+'FY14 CE0 - L300 '!C126+'FY14 CE0 - L300 '!C148</f>
        <v>8426618.5499999989</v>
      </c>
      <c r="D8" s="48">
        <f>+'FY14 CE0 - L300 '!D80+'FY14 CE0 - L300 '!D126+'FY14 CE0 - L300 '!D148</f>
        <v>8426618.5499999989</v>
      </c>
      <c r="E8" s="48">
        <f>+'FY14 CE0 - L300 '!E80+'FY14 CE0 - L300 '!E126+'FY14 CE0 - L300 '!E148</f>
        <v>8426618.5499999989</v>
      </c>
      <c r="F8" s="48">
        <f>+'FY14 CE0 - L300 '!F80+'FY14 CE0 - L300 '!F126+'FY14 CE0 - L300 '!F148</f>
        <v>8426618.129999999</v>
      </c>
      <c r="G8" s="48">
        <f>SUM(C8:F8)</f>
        <v>33706473.780000001</v>
      </c>
      <c r="J8" s="74">
        <f>SUM(C8:F8)</f>
        <v>33706473.780000001</v>
      </c>
    </row>
    <row r="9" spans="1:10" x14ac:dyDescent="0.2">
      <c r="A9" s="73" t="s">
        <v>40</v>
      </c>
      <c r="B9" s="48">
        <f>+'FY14 CE0 - L400'!B81+'FY14 CE0 - L400'!B102+'FY14 CE0 - L400'!B116</f>
        <v>11875138.993519999</v>
      </c>
      <c r="C9" s="48">
        <f>+'FY14 CE0 - L400'!C81+'FY14 CE0 - L400'!C102+'FY14 CE0 - L400'!C116</f>
        <v>2968784.81</v>
      </c>
      <c r="D9" s="48">
        <f>+'FY14 CE0 - L400'!D81+'FY14 CE0 - L400'!D102+'FY14 CE0 - L400'!D116</f>
        <v>2968784.81</v>
      </c>
      <c r="E9" s="48">
        <f>+'FY14 CE0 - L400'!E81+'FY14 CE0 - L400'!E102+'FY14 CE0 - L400'!E116</f>
        <v>2968784.81</v>
      </c>
      <c r="F9" s="48">
        <f>+'FY14 CE0 - L400'!F81+'FY14 CE0 - L400'!F102+'FY14 CE0 - L400'!F116</f>
        <v>2968784.51</v>
      </c>
      <c r="G9" s="48">
        <f>SUM(C9:F9)</f>
        <v>11875138.939999999</v>
      </c>
    </row>
    <row r="10" spans="1:10" x14ac:dyDescent="0.2">
      <c r="B10" s="74"/>
      <c r="C10" s="74"/>
      <c r="D10" s="74"/>
      <c r="E10" s="74"/>
      <c r="F10" s="74"/>
      <c r="G10" s="74"/>
    </row>
    <row r="11" spans="1:10" x14ac:dyDescent="0.2">
      <c r="A11" s="54" t="s">
        <v>41</v>
      </c>
      <c r="B11" s="75">
        <f>SUM(B5:B9)</f>
        <v>53480628.840160005</v>
      </c>
      <c r="C11" s="75">
        <f>SUM(C5:C9)</f>
        <v>13370157.449999999</v>
      </c>
      <c r="D11" s="75">
        <f t="shared" ref="D11:G11" si="1">SUM(D5:D9)</f>
        <v>13370157.439999999</v>
      </c>
      <c r="E11" s="75">
        <f t="shared" si="1"/>
        <v>13370157.42</v>
      </c>
      <c r="F11" s="75">
        <f t="shared" si="1"/>
        <v>13370156.479999999</v>
      </c>
      <c r="G11" s="75">
        <f t="shared" si="1"/>
        <v>53480628.789999999</v>
      </c>
    </row>
    <row r="12" spans="1:10" x14ac:dyDescent="0.2">
      <c r="A12" s="73" t="s">
        <v>32</v>
      </c>
      <c r="B12" s="71">
        <v>43480628.850000001</v>
      </c>
      <c r="C12" s="49"/>
      <c r="D12" s="49"/>
      <c r="E12" s="49"/>
      <c r="F12" s="49"/>
      <c r="G12" s="49"/>
    </row>
    <row r="13" spans="1:10" x14ac:dyDescent="0.2">
      <c r="A13" s="73" t="s">
        <v>33</v>
      </c>
      <c r="B13" s="72">
        <f>+B12-B11</f>
        <v>-9999999.9901600033</v>
      </c>
      <c r="C13" s="49"/>
      <c r="D13" s="49"/>
      <c r="E13" s="49"/>
      <c r="F13" s="49"/>
      <c r="G13" s="49"/>
    </row>
    <row r="16" spans="1:10" ht="13.5" thickBot="1" x14ac:dyDescent="0.25">
      <c r="A16" s="49"/>
      <c r="B16" s="49"/>
      <c r="C16" s="49"/>
      <c r="D16" s="49"/>
      <c r="E16" s="49"/>
      <c r="F16" s="49"/>
      <c r="G16" s="49"/>
    </row>
    <row r="17" spans="1:7" ht="13.5" thickBot="1" x14ac:dyDescent="0.25">
      <c r="A17" s="58"/>
      <c r="B17" s="70" t="s">
        <v>73</v>
      </c>
      <c r="C17" s="59" t="s">
        <v>15</v>
      </c>
      <c r="D17" s="60" t="s">
        <v>16</v>
      </c>
      <c r="E17" s="61" t="s">
        <v>17</v>
      </c>
      <c r="F17" s="62" t="s">
        <v>18</v>
      </c>
      <c r="G17" s="62" t="s">
        <v>19</v>
      </c>
    </row>
    <row r="18" spans="1:7" x14ac:dyDescent="0.2">
      <c r="A18" s="73" t="s">
        <v>26</v>
      </c>
      <c r="B18" s="48">
        <f>+'FY13 CE0 - 1000'!B92</f>
        <v>6654080.040000001</v>
      </c>
      <c r="C18" s="48">
        <f>+'FY13 CE0 - 1000'!C92</f>
        <v>2422187.7599999998</v>
      </c>
      <c r="D18" s="48">
        <f>+'FY13 CE0 - 1000'!D92</f>
        <v>1553270.96</v>
      </c>
      <c r="E18" s="48">
        <f>+'FY13 CE0 - 1000'!E92</f>
        <v>1409846.16</v>
      </c>
      <c r="F18" s="48">
        <f>+'FY13 CE0 - 1000'!F92</f>
        <v>1268775.1599999999</v>
      </c>
      <c r="G18" s="48">
        <f>SUM(C18:F18)</f>
        <v>6654080.04</v>
      </c>
    </row>
    <row r="19" spans="1:7" x14ac:dyDescent="0.2">
      <c r="A19" s="73" t="s">
        <v>27</v>
      </c>
      <c r="B19" s="48">
        <f>+'FY13 CE0 - 100F'!B69</f>
        <v>774229.69</v>
      </c>
      <c r="C19" s="48">
        <f>+'FY13 CE0 - 100F'!C69</f>
        <v>196679.07</v>
      </c>
      <c r="D19" s="48">
        <f>+'FY13 CE0 - 100F'!D69</f>
        <v>193979.07</v>
      </c>
      <c r="E19" s="48">
        <f>+'FY13 CE0 - 100F'!E69</f>
        <v>192179.06</v>
      </c>
      <c r="F19" s="48">
        <f>+'FY13 CE0 - 100F'!F69</f>
        <v>191392.49</v>
      </c>
      <c r="G19" s="48">
        <f t="shared" ref="G19:G21" si="2">SUM(C19:F19)</f>
        <v>774229.69</v>
      </c>
    </row>
    <row r="20" spans="1:7" x14ac:dyDescent="0.2">
      <c r="A20" s="73" t="s">
        <v>28</v>
      </c>
      <c r="B20" s="48">
        <f>+'FY13 CE0 - L200'!B61</f>
        <v>388983.92</v>
      </c>
      <c r="C20" s="48">
        <f>+'FY13 CE0 - L200'!C61</f>
        <v>125131.07</v>
      </c>
      <c r="D20" s="48">
        <f>+'FY13 CE0 - L200'!D61</f>
        <v>99631.07</v>
      </c>
      <c r="E20" s="48">
        <f>+'FY13 CE0 - L200'!E61</f>
        <v>83731.06</v>
      </c>
      <c r="F20" s="48">
        <f>+'FY13 CE0 - L200'!F61</f>
        <v>80490.720000000001</v>
      </c>
      <c r="G20" s="48">
        <f t="shared" si="2"/>
        <v>388983.92000000004</v>
      </c>
    </row>
    <row r="21" spans="1:7" x14ac:dyDescent="0.2">
      <c r="A21" s="73" t="s">
        <v>29</v>
      </c>
      <c r="B21" s="48">
        <f>+'FY13 CE0 - L300'!B82+'FY13 CE0 - L300'!B128+'FY13 CE0 - L300'!B150</f>
        <v>27147895.509999998</v>
      </c>
      <c r="C21" s="48">
        <f>+'FY13 CE0 - L300'!C82+'FY13 CE0 - L300'!C128+'FY13 CE0 - L300'!C150</f>
        <v>6908494.4699999997</v>
      </c>
      <c r="D21" s="48">
        <f>+'FY13 CE0 - L300'!D82+'FY13 CE0 - L300'!D128+'FY13 CE0 - L300'!D150</f>
        <v>6861194.4600000009</v>
      </c>
      <c r="E21" s="48">
        <f>+'FY13 CE0 - L300'!E82+'FY13 CE0 - L300'!E128+'FY13 CE0 - L300'!E150</f>
        <v>6790242.7799999993</v>
      </c>
      <c r="F21" s="48">
        <f>+'FY13 CE0 - L300'!F82+'FY13 CE0 - L300'!F128+'FY13 CE0 - L300'!F150</f>
        <v>6587963.7999999998</v>
      </c>
      <c r="G21" s="48">
        <f t="shared" si="2"/>
        <v>27147895.510000002</v>
      </c>
    </row>
    <row r="22" spans="1:7" x14ac:dyDescent="0.2">
      <c r="A22" s="73" t="s">
        <v>30</v>
      </c>
      <c r="B22" s="48">
        <f>+'FY13 CE0 - L400'!B82+'FY13 CE0 - L400'!B103+'FY13 CE0 - L400'!B117</f>
        <v>8567443.2100000009</v>
      </c>
      <c r="C22" s="48">
        <f>+'FY13 CE0 - L400'!C82+'FY13 CE0 - L400'!C103+'FY13 CE0 - L400'!C117</f>
        <v>2815822.16</v>
      </c>
      <c r="D22" s="48">
        <f>+'FY13 CE0 - L400'!D82+'FY13 CE0 - L400'!D103+'FY13 CE0 - L400'!D117</f>
        <v>2079822.1300000001</v>
      </c>
      <c r="E22" s="48">
        <f>+'FY13 CE0 - L400'!E82+'FY13 CE0 - L400'!E103+'FY13 CE0 - L400'!E117</f>
        <v>1930072.1300000001</v>
      </c>
      <c r="F22" s="48">
        <f>+'FY13 CE0 - L400'!F82+'FY13 CE0 - L400'!F103+'FY13 CE0 - L400'!F117</f>
        <v>1677566.79</v>
      </c>
      <c r="G22" s="48">
        <f>SUM(C22:F22)</f>
        <v>8503283.2100000009</v>
      </c>
    </row>
    <row r="23" spans="1:7" x14ac:dyDescent="0.2">
      <c r="B23" s="74"/>
      <c r="C23" s="74"/>
      <c r="D23" s="74"/>
      <c r="E23" s="74"/>
      <c r="F23" s="74"/>
      <c r="G23" s="74"/>
    </row>
    <row r="24" spans="1:7" x14ac:dyDescent="0.2">
      <c r="A24" s="54" t="s">
        <v>31</v>
      </c>
      <c r="B24" s="75">
        <f>SUM(B18:B22)</f>
        <v>43532632.369999997</v>
      </c>
      <c r="C24" s="75">
        <f>SUM(C18:C22)</f>
        <v>12468314.529999999</v>
      </c>
      <c r="D24" s="75">
        <f t="shared" ref="D24:G24" si="3">SUM(D18:D22)</f>
        <v>10787897.690000001</v>
      </c>
      <c r="E24" s="75">
        <f t="shared" si="3"/>
        <v>10406071.189999999</v>
      </c>
      <c r="F24" s="75">
        <f t="shared" si="3"/>
        <v>9806188.9600000009</v>
      </c>
      <c r="G24" s="75">
        <f t="shared" si="3"/>
        <v>43468472.370000005</v>
      </c>
    </row>
    <row r="25" spans="1:7" x14ac:dyDescent="0.2">
      <c r="A25" s="73" t="s">
        <v>32</v>
      </c>
      <c r="B25" s="71">
        <v>43532632.369999997</v>
      </c>
      <c r="C25" s="49"/>
      <c r="D25" s="49"/>
      <c r="E25" s="49"/>
      <c r="F25" s="49"/>
      <c r="G25" s="49"/>
    </row>
    <row r="26" spans="1:7" x14ac:dyDescent="0.2">
      <c r="A26" s="73" t="s">
        <v>33</v>
      </c>
      <c r="B26" s="72">
        <f>+B25-B24</f>
        <v>0</v>
      </c>
      <c r="C26" s="49"/>
      <c r="D26" s="49"/>
      <c r="E26" s="49"/>
      <c r="F26" s="49"/>
      <c r="G26" s="49"/>
    </row>
  </sheetData>
  <pageMargins left="0.7" right="0.7" top="0.75" bottom="0.75" header="0.3" footer="0.3"/>
  <pageSetup scale="78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M289"/>
  <sheetViews>
    <sheetView workbookViewId="0">
      <pane xSplit="1" ySplit="4" topLeftCell="B60" activePane="bottomRight" state="frozen"/>
      <selection activeCell="B141" sqref="B141"/>
      <selection pane="topRight" activeCell="B141" sqref="B141"/>
      <selection pane="bottomLeft" activeCell="B141" sqref="B141"/>
      <selection pane="bottomRight" activeCell="I81" sqref="I81"/>
    </sheetView>
  </sheetViews>
  <sheetFormatPr defaultColWidth="9.140625" defaultRowHeight="12.75" x14ac:dyDescent="0.2"/>
  <cols>
    <col min="1" max="1" width="65.42578125" style="4" bestFit="1" customWidth="1"/>
    <col min="2" max="2" width="22" style="4" bestFit="1" customWidth="1"/>
    <col min="3" max="4" width="19.140625" style="2" bestFit="1" customWidth="1"/>
    <col min="5" max="5" width="19.140625" style="3" bestFit="1" customWidth="1"/>
    <col min="6" max="6" width="19.140625" style="4" bestFit="1" customWidth="1"/>
    <col min="7" max="7" width="20.7109375" style="4" bestFit="1" customWidth="1"/>
    <col min="8" max="8" width="9.140625" style="4"/>
    <col min="9" max="9" width="14.42578125" style="4" bestFit="1" customWidth="1"/>
    <col min="10" max="16384" width="9.140625" style="4"/>
  </cols>
  <sheetData>
    <row r="1" spans="1:9" x14ac:dyDescent="0.2">
      <c r="A1" s="1" t="s">
        <v>35</v>
      </c>
      <c r="B1" s="1"/>
    </row>
    <row r="2" spans="1:9" x14ac:dyDescent="0.2">
      <c r="A2" s="1"/>
      <c r="B2" s="1"/>
    </row>
    <row r="3" spans="1:9" s="8" customFormat="1" ht="20.25" customHeight="1" thickBot="1" x14ac:dyDescent="0.35">
      <c r="A3" s="5" t="s">
        <v>29</v>
      </c>
      <c r="B3" s="5"/>
      <c r="C3" s="55"/>
      <c r="D3" s="55"/>
      <c r="E3" s="7"/>
    </row>
    <row r="4" spans="1:9" s="9" customFormat="1" ht="26.25" thickBot="1" x14ac:dyDescent="0.25">
      <c r="B4" s="47" t="s">
        <v>24</v>
      </c>
      <c r="C4" s="59" t="s">
        <v>15</v>
      </c>
      <c r="D4" s="60" t="s">
        <v>16</v>
      </c>
      <c r="E4" s="12" t="s">
        <v>17</v>
      </c>
      <c r="F4" s="13" t="s">
        <v>18</v>
      </c>
      <c r="G4" s="13" t="s">
        <v>19</v>
      </c>
    </row>
    <row r="5" spans="1:9" s="9" customFormat="1" ht="13.5" thickBot="1" x14ac:dyDescent="0.25">
      <c r="B5" s="14"/>
      <c r="C5" s="63"/>
      <c r="D5" s="63"/>
      <c r="E5" s="16"/>
      <c r="F5" s="16"/>
      <c r="G5" s="16"/>
    </row>
    <row r="6" spans="1:9" s="9" customFormat="1" ht="16.5" thickBot="1" x14ac:dyDescent="0.3">
      <c r="A6" s="17" t="s">
        <v>6</v>
      </c>
      <c r="B6" s="82"/>
      <c r="C6" s="64"/>
      <c r="D6" s="64"/>
      <c r="E6" s="20"/>
    </row>
    <row r="7" spans="1:9" s="9" customFormat="1" ht="16.5" thickBot="1" x14ac:dyDescent="0.3">
      <c r="A7" s="21"/>
      <c r="B7" s="81"/>
    </row>
    <row r="8" spans="1:9" s="25" customFormat="1" ht="13.5" thickBot="1" x14ac:dyDescent="0.25">
      <c r="A8" s="22" t="s">
        <v>0</v>
      </c>
      <c r="B8" s="78"/>
      <c r="C8" s="24"/>
      <c r="D8" s="24"/>
      <c r="E8" s="3"/>
    </row>
    <row r="9" spans="1:9" x14ac:dyDescent="0.2">
      <c r="A9" s="30"/>
      <c r="B9" s="76"/>
      <c r="C9" s="65"/>
      <c r="D9" s="66"/>
      <c r="E9" s="27"/>
      <c r="F9" s="29"/>
      <c r="G9" s="29">
        <f>SUM(C9:F9)</f>
        <v>0</v>
      </c>
    </row>
    <row r="10" spans="1:9" x14ac:dyDescent="0.2">
      <c r="A10" s="30" t="s">
        <v>20</v>
      </c>
      <c r="B10" s="207">
        <v>14735432.82</v>
      </c>
      <c r="C10" s="120">
        <v>3683858.21</v>
      </c>
      <c r="D10" s="120">
        <v>3683858.21</v>
      </c>
      <c r="E10" s="120">
        <v>3683858.2</v>
      </c>
      <c r="F10" s="120">
        <v>3683858.2</v>
      </c>
      <c r="G10" s="207">
        <v>14735432.82</v>
      </c>
      <c r="I10" s="215"/>
    </row>
    <row r="11" spans="1:9" x14ac:dyDescent="0.2">
      <c r="A11" s="34" t="s">
        <v>1</v>
      </c>
      <c r="B11" s="78"/>
      <c r="C11" s="24"/>
      <c r="D11" s="35"/>
      <c r="E11" s="36"/>
    </row>
    <row r="12" spans="1:9" x14ac:dyDescent="0.2">
      <c r="B12" s="79"/>
      <c r="C12" s="27"/>
      <c r="D12" s="28"/>
      <c r="E12" s="27"/>
      <c r="F12" s="29"/>
      <c r="G12" s="29">
        <f>SUM(C12:F12)</f>
        <v>0</v>
      </c>
    </row>
    <row r="13" spans="1:9" x14ac:dyDescent="0.2">
      <c r="A13" s="3" t="s">
        <v>20</v>
      </c>
      <c r="B13" s="153">
        <v>2139913.54</v>
      </c>
      <c r="C13" s="129">
        <v>534978.39</v>
      </c>
      <c r="D13" s="129">
        <v>534978.39</v>
      </c>
      <c r="E13" s="129">
        <v>534978.38</v>
      </c>
      <c r="F13" s="129">
        <v>534978.38</v>
      </c>
      <c r="G13" s="156">
        <f>SUM(C13:F13)</f>
        <v>2139913.54</v>
      </c>
    </row>
    <row r="14" spans="1:9" x14ac:dyDescent="0.2">
      <c r="A14" s="34" t="s">
        <v>2</v>
      </c>
      <c r="B14" s="188"/>
      <c r="C14" s="24"/>
      <c r="D14" s="35"/>
      <c r="E14" s="24"/>
      <c r="F14" s="150"/>
      <c r="G14" s="150"/>
    </row>
    <row r="15" spans="1:9" x14ac:dyDescent="0.2">
      <c r="A15" s="30"/>
      <c r="B15" s="153"/>
      <c r="C15" s="64"/>
      <c r="D15" s="35"/>
      <c r="E15" s="2"/>
      <c r="F15" s="150"/>
      <c r="G15" s="150">
        <f>SUM(C15:F15)</f>
        <v>0</v>
      </c>
    </row>
    <row r="16" spans="1:9" ht="13.5" thickBot="1" x14ac:dyDescent="0.25">
      <c r="A16" s="30" t="s">
        <v>20</v>
      </c>
      <c r="B16" s="153">
        <v>383625</v>
      </c>
      <c r="C16" s="129">
        <v>95906.25</v>
      </c>
      <c r="D16" s="129">
        <v>95906.25</v>
      </c>
      <c r="E16" s="129">
        <v>95906.25</v>
      </c>
      <c r="F16" s="129">
        <v>95906.25</v>
      </c>
      <c r="G16" s="156">
        <f>SUM(C16:F16)</f>
        <v>383625</v>
      </c>
    </row>
    <row r="17" spans="1:8" s="1" customFormat="1" ht="13.5" thickBot="1" x14ac:dyDescent="0.25">
      <c r="A17" s="38" t="s">
        <v>4</v>
      </c>
      <c r="B17" s="190"/>
      <c r="C17" s="2"/>
      <c r="D17" s="24"/>
      <c r="E17" s="155"/>
      <c r="F17" s="156"/>
      <c r="G17" s="156"/>
    </row>
    <row r="18" spans="1:8" s="1" customFormat="1" x14ac:dyDescent="0.2">
      <c r="A18" s="4"/>
      <c r="B18" s="189"/>
      <c r="C18" s="156"/>
      <c r="D18" s="152"/>
      <c r="E18" s="155"/>
      <c r="F18" s="156"/>
      <c r="G18" s="150"/>
    </row>
    <row r="19" spans="1:8" s="1" customFormat="1" x14ac:dyDescent="0.2">
      <c r="A19" s="30" t="s">
        <v>20</v>
      </c>
      <c r="B19" s="153">
        <v>4219774.45</v>
      </c>
      <c r="C19" s="129">
        <v>1054943.6200000001</v>
      </c>
      <c r="D19" s="129">
        <v>1054943.6100000001</v>
      </c>
      <c r="E19" s="129">
        <v>1054943.6100000001</v>
      </c>
      <c r="F19" s="129">
        <v>1054943.6100000001</v>
      </c>
      <c r="G19" s="156">
        <f>SUM(C18:F19)</f>
        <v>4219774.4500000011</v>
      </c>
    </row>
    <row r="20" spans="1:8" s="1" customFormat="1" x14ac:dyDescent="0.2">
      <c r="A20" s="34" t="s">
        <v>3</v>
      </c>
      <c r="B20" s="188"/>
      <c r="C20" s="157"/>
      <c r="D20" s="24"/>
      <c r="E20" s="155"/>
      <c r="F20" s="156"/>
      <c r="G20" s="156"/>
    </row>
    <row r="21" spans="1:8" x14ac:dyDescent="0.2">
      <c r="B21" s="189"/>
      <c r="C21" s="150"/>
      <c r="D21" s="150"/>
      <c r="E21" s="2"/>
      <c r="F21" s="150"/>
      <c r="G21" s="150"/>
    </row>
    <row r="22" spans="1:8" x14ac:dyDescent="0.2">
      <c r="A22" s="30" t="s">
        <v>20</v>
      </c>
      <c r="B22" s="153">
        <v>10689.96</v>
      </c>
      <c r="C22" s="139">
        <v>2672.49</v>
      </c>
      <c r="D22" s="139">
        <v>2672.49</v>
      </c>
      <c r="E22" s="139">
        <v>2672.49</v>
      </c>
      <c r="F22" s="139">
        <v>2672.49</v>
      </c>
      <c r="G22" s="156">
        <f>SUM(C22:F22)</f>
        <v>10689.96</v>
      </c>
    </row>
    <row r="23" spans="1:8" ht="13.5" thickBot="1" x14ac:dyDescent="0.25">
      <c r="A23" s="30"/>
      <c r="B23" s="151"/>
      <c r="C23" s="150"/>
      <c r="D23" s="150"/>
      <c r="E23" s="150"/>
      <c r="F23" s="150"/>
      <c r="G23" s="150"/>
    </row>
    <row r="24" spans="1:8" ht="16.5" thickBot="1" x14ac:dyDescent="0.3">
      <c r="A24" s="17" t="s">
        <v>21</v>
      </c>
      <c r="B24" s="64">
        <f>B22+B19+B16+B13+B10</f>
        <v>21489435.77</v>
      </c>
      <c r="C24" s="158">
        <f>C22+C19+C16+C13+C10</f>
        <v>5372358.96</v>
      </c>
      <c r="D24" s="158">
        <f>D22+D19+D16+D13+D10</f>
        <v>5372358.9500000002</v>
      </c>
      <c r="E24" s="158">
        <f>E22+E19+E16+E13+E10</f>
        <v>5372358.9299999997</v>
      </c>
      <c r="F24" s="158">
        <f>F22+F19+F16+F13+F10</f>
        <v>5372358.9299999997</v>
      </c>
      <c r="G24" s="64">
        <f>SUM(C24:F24)</f>
        <v>21489435.77</v>
      </c>
      <c r="H24" s="29"/>
    </row>
    <row r="25" spans="1:8" ht="13.5" thickBot="1" x14ac:dyDescent="0.25">
      <c r="A25" s="30"/>
      <c r="B25" s="151"/>
      <c r="C25" s="150"/>
      <c r="D25" s="150"/>
      <c r="E25" s="150"/>
      <c r="F25" s="150"/>
      <c r="G25" s="150"/>
    </row>
    <row r="26" spans="1:8" ht="16.5" thickBot="1" x14ac:dyDescent="0.3">
      <c r="A26" s="17" t="s">
        <v>5</v>
      </c>
      <c r="B26" s="159"/>
      <c r="C26" s="150"/>
      <c r="D26" s="150"/>
      <c r="E26" s="150"/>
      <c r="F26" s="150"/>
      <c r="G26" s="150"/>
    </row>
    <row r="27" spans="1:8" ht="16.5" thickBot="1" x14ac:dyDescent="0.3">
      <c r="A27" s="43"/>
      <c r="B27" s="159"/>
      <c r="C27" s="157"/>
      <c r="D27" s="24"/>
      <c r="E27" s="2"/>
      <c r="F27" s="150"/>
      <c r="G27" s="150"/>
    </row>
    <row r="28" spans="1:8" ht="13.5" thickBot="1" x14ac:dyDescent="0.25">
      <c r="A28" s="38" t="s">
        <v>7</v>
      </c>
      <c r="B28" s="190"/>
      <c r="C28" s="24"/>
      <c r="D28" s="24"/>
      <c r="E28" s="2"/>
      <c r="F28" s="150"/>
      <c r="G28" s="150"/>
    </row>
    <row r="29" spans="1:8" ht="13.5" x14ac:dyDescent="0.25">
      <c r="A29" s="222" t="s">
        <v>77</v>
      </c>
      <c r="B29" s="179"/>
      <c r="C29" s="204"/>
      <c r="D29" s="206"/>
      <c r="E29" s="223"/>
      <c r="F29" s="205"/>
      <c r="G29" s="205"/>
    </row>
    <row r="30" spans="1:8" ht="13.5" x14ac:dyDescent="0.25">
      <c r="A30" s="224" t="s">
        <v>155</v>
      </c>
      <c r="B30" s="85">
        <v>20111.34</v>
      </c>
      <c r="C30" s="196">
        <v>12000</v>
      </c>
      <c r="D30" s="196">
        <v>6000</v>
      </c>
      <c r="E30" s="128">
        <v>1000</v>
      </c>
      <c r="F30" s="129">
        <v>1111.3399999999999</v>
      </c>
      <c r="G30" s="130">
        <v>20111.34</v>
      </c>
    </row>
    <row r="31" spans="1:8" ht="13.5" x14ac:dyDescent="0.25">
      <c r="A31" s="89" t="s">
        <v>156</v>
      </c>
      <c r="B31" s="85">
        <v>80648.34</v>
      </c>
      <c r="C31" s="196">
        <v>35000</v>
      </c>
      <c r="D31" s="196">
        <v>25000</v>
      </c>
      <c r="E31" s="128">
        <v>10648.34</v>
      </c>
      <c r="F31" s="129">
        <v>10000</v>
      </c>
      <c r="G31" s="130">
        <v>80648.34</v>
      </c>
    </row>
    <row r="32" spans="1:8" ht="13.5" x14ac:dyDescent="0.25">
      <c r="A32" s="89" t="s">
        <v>157</v>
      </c>
      <c r="B32" s="174">
        <v>720</v>
      </c>
      <c r="C32" s="196">
        <v>200</v>
      </c>
      <c r="D32" s="196">
        <v>200</v>
      </c>
      <c r="E32" s="128">
        <v>200</v>
      </c>
      <c r="F32" s="129">
        <v>120</v>
      </c>
      <c r="G32" s="225">
        <v>720</v>
      </c>
    </row>
    <row r="33" spans="1:8" ht="13.5" x14ac:dyDescent="0.25">
      <c r="A33" s="90" t="s">
        <v>158</v>
      </c>
      <c r="B33" s="85">
        <v>20916.12</v>
      </c>
      <c r="C33" s="196">
        <v>10000</v>
      </c>
      <c r="D33" s="196">
        <v>5000</v>
      </c>
      <c r="E33" s="128">
        <v>5000</v>
      </c>
      <c r="F33" s="129">
        <v>916.12</v>
      </c>
      <c r="G33" s="130">
        <v>20916.12</v>
      </c>
    </row>
    <row r="34" spans="1:8" ht="13.5" x14ac:dyDescent="0.25">
      <c r="A34" s="90" t="s">
        <v>159</v>
      </c>
      <c r="B34" s="85">
        <v>55719.54</v>
      </c>
      <c r="C34" s="196">
        <v>25000</v>
      </c>
      <c r="D34" s="196">
        <v>15000</v>
      </c>
      <c r="E34" s="128">
        <v>10000</v>
      </c>
      <c r="F34" s="129">
        <v>5719.54</v>
      </c>
      <c r="G34" s="130">
        <v>55719.54</v>
      </c>
    </row>
    <row r="35" spans="1:8" x14ac:dyDescent="0.2">
      <c r="A35" s="30"/>
      <c r="B35" s="162"/>
      <c r="C35" s="161"/>
      <c r="D35" s="24"/>
      <c r="E35" s="2"/>
      <c r="F35" s="150"/>
      <c r="G35" s="150">
        <f t="shared" ref="G35" si="0">SUM(C35:F35)</f>
        <v>0</v>
      </c>
    </row>
    <row r="36" spans="1:8" ht="13.5" thickBot="1" x14ac:dyDescent="0.25">
      <c r="A36" s="30" t="s">
        <v>20</v>
      </c>
      <c r="B36" s="162">
        <v>178115.34</v>
      </c>
      <c r="C36" s="86">
        <f>SUM(C30:C34)</f>
        <v>82200</v>
      </c>
      <c r="D36" s="139">
        <f>SUM(D30:D35)</f>
        <v>51200</v>
      </c>
      <c r="E36" s="139">
        <f>SUM(E30:E35)</f>
        <v>26848.34</v>
      </c>
      <c r="F36" s="139">
        <f>SUM(F30:F35)</f>
        <v>17867</v>
      </c>
      <c r="G36" s="139">
        <f>SUM(C36:F36)</f>
        <v>178115.34</v>
      </c>
      <c r="H36" s="29"/>
    </row>
    <row r="37" spans="1:8" ht="13.5" thickBot="1" x14ac:dyDescent="0.25">
      <c r="A37" s="38" t="s">
        <v>9</v>
      </c>
      <c r="B37" s="190"/>
      <c r="E37" s="2"/>
      <c r="F37" s="150"/>
      <c r="G37" s="150"/>
    </row>
    <row r="38" spans="1:8" x14ac:dyDescent="0.2">
      <c r="A38" s="30"/>
      <c r="B38" s="162"/>
      <c r="C38" s="155"/>
      <c r="E38" s="2"/>
      <c r="F38" s="150"/>
      <c r="G38" s="150">
        <f>SUM(C38:F38)</f>
        <v>0</v>
      </c>
    </row>
    <row r="39" spans="1:8" ht="13.5" thickBot="1" x14ac:dyDescent="0.25">
      <c r="A39" s="30" t="s">
        <v>20</v>
      </c>
      <c r="B39" s="162"/>
      <c r="C39" s="150">
        <f>SUM(C38:C38)</f>
        <v>0</v>
      </c>
      <c r="D39" s="150">
        <f>SUM(D38:D38)</f>
        <v>0</v>
      </c>
      <c r="E39" s="150">
        <f>SUM(E38:E38)</f>
        <v>0</v>
      </c>
      <c r="F39" s="150">
        <f>SUM(F38:F38)</f>
        <v>0</v>
      </c>
      <c r="G39" s="150">
        <f>SUM(G38:G38)</f>
        <v>0</v>
      </c>
      <c r="H39" s="29">
        <f>SUM(C39:F39)</f>
        <v>0</v>
      </c>
    </row>
    <row r="40" spans="1:8" ht="13.5" thickBot="1" x14ac:dyDescent="0.25">
      <c r="A40" s="38" t="s">
        <v>8</v>
      </c>
      <c r="B40" s="190"/>
      <c r="E40" s="2"/>
      <c r="F40" s="150"/>
      <c r="G40" s="150"/>
    </row>
    <row r="41" spans="1:8" x14ac:dyDescent="0.2">
      <c r="A41" s="30"/>
      <c r="B41" s="162"/>
      <c r="C41" s="155"/>
      <c r="E41" s="2"/>
      <c r="F41" s="150"/>
      <c r="G41" s="150">
        <f t="shared" ref="G41" si="1">SUM(C41:F41)</f>
        <v>0</v>
      </c>
    </row>
    <row r="42" spans="1:8" ht="13.5" thickBot="1" x14ac:dyDescent="0.25">
      <c r="A42" s="30" t="s">
        <v>20</v>
      </c>
      <c r="B42" s="162"/>
      <c r="C42" s="150">
        <f>SUM(C41:C41)</f>
        <v>0</v>
      </c>
      <c r="D42" s="150">
        <f>SUM(D41:D41)</f>
        <v>0</v>
      </c>
      <c r="E42" s="150">
        <f>SUM(E41:E41)</f>
        <v>0</v>
      </c>
      <c r="F42" s="150">
        <f>SUM(F41:F41)</f>
        <v>0</v>
      </c>
      <c r="G42" s="150">
        <f>SUM(G41:G41)</f>
        <v>0</v>
      </c>
    </row>
    <row r="43" spans="1:8" ht="13.5" thickBot="1" x14ac:dyDescent="0.25">
      <c r="A43" s="38" t="s">
        <v>10</v>
      </c>
      <c r="B43" s="190"/>
      <c r="E43" s="2"/>
      <c r="F43" s="150"/>
      <c r="G43" s="150"/>
    </row>
    <row r="44" spans="1:8" ht="13.5" x14ac:dyDescent="0.25">
      <c r="A44" s="89" t="s">
        <v>160</v>
      </c>
      <c r="B44" s="179">
        <v>9389.1</v>
      </c>
      <c r="C44" s="226">
        <v>3000</v>
      </c>
      <c r="D44" s="128">
        <v>3000</v>
      </c>
      <c r="E44" s="128">
        <v>1500</v>
      </c>
      <c r="F44" s="129">
        <v>1889.1</v>
      </c>
      <c r="G44" s="179">
        <v>9389.1</v>
      </c>
    </row>
    <row r="45" spans="1:8" ht="13.5" x14ac:dyDescent="0.25">
      <c r="A45" s="227" t="s">
        <v>161</v>
      </c>
      <c r="B45" s="179">
        <v>36428</v>
      </c>
      <c r="C45" s="226">
        <v>15000</v>
      </c>
      <c r="D45" s="128">
        <v>10000</v>
      </c>
      <c r="E45" s="128">
        <v>10000</v>
      </c>
      <c r="F45" s="129">
        <v>1428</v>
      </c>
      <c r="G45" s="179">
        <v>36428</v>
      </c>
    </row>
    <row r="46" spans="1:8" ht="13.5" x14ac:dyDescent="0.25">
      <c r="A46" s="227" t="s">
        <v>162</v>
      </c>
      <c r="B46" s="179">
        <v>15935.5</v>
      </c>
      <c r="C46" s="226">
        <v>7000</v>
      </c>
      <c r="D46" s="128">
        <v>4000</v>
      </c>
      <c r="E46" s="128">
        <v>2000</v>
      </c>
      <c r="F46" s="129">
        <v>2935.5</v>
      </c>
      <c r="G46" s="179">
        <v>15935.5</v>
      </c>
    </row>
    <row r="47" spans="1:8" ht="13.5" x14ac:dyDescent="0.25">
      <c r="A47" s="89" t="s">
        <v>163</v>
      </c>
      <c r="B47" s="179">
        <v>15300</v>
      </c>
      <c r="C47" s="226">
        <v>5000</v>
      </c>
      <c r="D47" s="128">
        <v>3000</v>
      </c>
      <c r="E47" s="128">
        <v>4000</v>
      </c>
      <c r="F47" s="129">
        <v>3300</v>
      </c>
      <c r="G47" s="179">
        <v>15300</v>
      </c>
    </row>
    <row r="48" spans="1:8" ht="13.5" x14ac:dyDescent="0.25">
      <c r="A48" s="90" t="s">
        <v>164</v>
      </c>
      <c r="B48" s="179">
        <v>5100</v>
      </c>
      <c r="C48" s="226">
        <v>1000</v>
      </c>
      <c r="D48" s="128">
        <v>1000</v>
      </c>
      <c r="E48" s="128">
        <v>1000</v>
      </c>
      <c r="F48" s="129">
        <v>2100</v>
      </c>
      <c r="G48" s="179">
        <v>5100</v>
      </c>
    </row>
    <row r="49" spans="1:8" ht="13.5" x14ac:dyDescent="0.25">
      <c r="A49" s="90" t="s">
        <v>165</v>
      </c>
      <c r="B49" s="225">
        <v>2040</v>
      </c>
      <c r="C49" s="226">
        <v>500</v>
      </c>
      <c r="D49" s="128">
        <v>500</v>
      </c>
      <c r="E49" s="128">
        <v>500</v>
      </c>
      <c r="F49" s="129">
        <v>540</v>
      </c>
      <c r="G49" s="225">
        <v>2040</v>
      </c>
    </row>
    <row r="50" spans="1:8" ht="13.5" x14ac:dyDescent="0.25">
      <c r="A50" s="90" t="s">
        <v>166</v>
      </c>
      <c r="B50" s="130">
        <v>97302.56</v>
      </c>
      <c r="C50" s="226">
        <v>20000</v>
      </c>
      <c r="D50" s="128">
        <v>10000</v>
      </c>
      <c r="E50" s="128">
        <v>60000</v>
      </c>
      <c r="F50" s="129">
        <v>7302.56</v>
      </c>
      <c r="G50" s="130">
        <v>97302.56</v>
      </c>
    </row>
    <row r="51" spans="1:8" ht="13.5" x14ac:dyDescent="0.25">
      <c r="A51" s="90" t="s">
        <v>167</v>
      </c>
      <c r="B51" s="130">
        <v>15912</v>
      </c>
      <c r="C51" s="226">
        <v>3000</v>
      </c>
      <c r="D51" s="128">
        <v>10000</v>
      </c>
      <c r="E51" s="128">
        <v>1000</v>
      </c>
      <c r="F51" s="129">
        <v>1912</v>
      </c>
      <c r="G51" s="130">
        <v>15912</v>
      </c>
    </row>
    <row r="52" spans="1:8" ht="13.5" x14ac:dyDescent="0.25">
      <c r="A52" s="90" t="s">
        <v>168</v>
      </c>
      <c r="B52" s="130">
        <v>177831.58</v>
      </c>
      <c r="C52" s="226">
        <v>50000</v>
      </c>
      <c r="D52" s="128">
        <v>50000</v>
      </c>
      <c r="E52" s="128">
        <v>50000</v>
      </c>
      <c r="F52" s="129">
        <v>27831.58</v>
      </c>
      <c r="G52" s="130">
        <v>177831.58</v>
      </c>
    </row>
    <row r="53" spans="1:8" x14ac:dyDescent="0.2">
      <c r="B53" s="191"/>
      <c r="E53" s="2"/>
      <c r="F53" s="150"/>
      <c r="G53" s="150">
        <f t="shared" ref="G53" si="2">SUM(C53:F53)</f>
        <v>0</v>
      </c>
    </row>
    <row r="54" spans="1:8" ht="13.5" thickBot="1" x14ac:dyDescent="0.25">
      <c r="A54" s="30" t="s">
        <v>20</v>
      </c>
      <c r="B54" s="162">
        <v>375238.74</v>
      </c>
      <c r="C54" s="150">
        <f>SUM(C44:C52)</f>
        <v>104500</v>
      </c>
      <c r="D54" s="150">
        <f>SUM(D44:D52)</f>
        <v>91500</v>
      </c>
      <c r="E54" s="150">
        <f>SUM(E44:E52)</f>
        <v>130000</v>
      </c>
      <c r="F54" s="150">
        <f>SUM(F44:F52)</f>
        <v>49238.740000000005</v>
      </c>
      <c r="G54" s="156">
        <f>SUM(C54:F54)</f>
        <v>375238.74</v>
      </c>
      <c r="H54" s="29"/>
    </row>
    <row r="55" spans="1:8" ht="13.5" thickBot="1" x14ac:dyDescent="0.25">
      <c r="A55" s="38" t="s">
        <v>11</v>
      </c>
      <c r="B55" s="190"/>
      <c r="E55" s="2"/>
      <c r="F55" s="150"/>
      <c r="G55" s="150"/>
    </row>
    <row r="56" spans="1:8" x14ac:dyDescent="0.2">
      <c r="A56" s="167"/>
      <c r="B56" s="190"/>
      <c r="C56" s="160"/>
      <c r="D56" s="163"/>
      <c r="E56" s="2"/>
      <c r="F56" s="150"/>
      <c r="G56" s="150"/>
    </row>
    <row r="57" spans="1:8" x14ac:dyDescent="0.2">
      <c r="A57" s="30" t="s">
        <v>14</v>
      </c>
      <c r="B57" s="162"/>
      <c r="C57" s="161"/>
      <c r="D57" s="163"/>
      <c r="E57" s="2"/>
      <c r="F57" s="150"/>
      <c r="G57" s="150">
        <f t="shared" ref="G57" si="3">SUM(C57:F57)</f>
        <v>0</v>
      </c>
    </row>
    <row r="58" spans="1:8" x14ac:dyDescent="0.2">
      <c r="A58" s="30" t="s">
        <v>20</v>
      </c>
      <c r="B58" s="162"/>
      <c r="C58" s="156">
        <f>SUM(C57:C57)</f>
        <v>0</v>
      </c>
      <c r="D58" s="156">
        <f>SUM(D57:D57)</f>
        <v>0</v>
      </c>
      <c r="E58" s="156">
        <f>SUM(E57:E57)</f>
        <v>0</v>
      </c>
      <c r="F58" s="156">
        <f>SUM(F57:F57)</f>
        <v>0</v>
      </c>
      <c r="G58" s="156">
        <f>SUM(G57:G57)</f>
        <v>0</v>
      </c>
      <c r="H58" s="29">
        <f>SUM(C58:F58)</f>
        <v>0</v>
      </c>
    </row>
    <row r="59" spans="1:8" x14ac:dyDescent="0.2">
      <c r="A59" s="34" t="s">
        <v>12</v>
      </c>
      <c r="B59" s="188"/>
      <c r="C59" s="161"/>
      <c r="D59" s="163"/>
      <c r="E59" s="2"/>
      <c r="F59" s="150"/>
      <c r="G59" s="150"/>
    </row>
    <row r="60" spans="1:8" x14ac:dyDescent="0.2">
      <c r="A60" s="167"/>
      <c r="B60" s="190"/>
      <c r="C60" s="160"/>
      <c r="E60" s="2"/>
      <c r="F60" s="150"/>
      <c r="G60" s="150"/>
    </row>
    <row r="61" spans="1:8" x14ac:dyDescent="0.2">
      <c r="A61" s="30"/>
      <c r="B61" s="162"/>
      <c r="C61" s="164"/>
      <c r="E61" s="2"/>
      <c r="F61" s="150"/>
      <c r="G61" s="150">
        <f>SUM(C61:F61)</f>
        <v>0</v>
      </c>
    </row>
    <row r="62" spans="1:8" x14ac:dyDescent="0.2">
      <c r="A62" s="30" t="s">
        <v>20</v>
      </c>
      <c r="B62" s="162"/>
      <c r="C62" s="156">
        <f>SUM(C61:C61)</f>
        <v>0</v>
      </c>
      <c r="D62" s="156">
        <f>SUM(D61:D61)</f>
        <v>0</v>
      </c>
      <c r="E62" s="156">
        <f>SUM(E61:E61)</f>
        <v>0</v>
      </c>
      <c r="F62" s="156">
        <f>SUM(F61:F61)</f>
        <v>0</v>
      </c>
      <c r="G62" s="156">
        <f>SUM(G61:G61)</f>
        <v>0</v>
      </c>
      <c r="H62" s="29">
        <f>SUM(C62:F62)</f>
        <v>0</v>
      </c>
    </row>
    <row r="63" spans="1:8" x14ac:dyDescent="0.2">
      <c r="A63" s="45" t="s">
        <v>13</v>
      </c>
      <c r="B63" s="190"/>
      <c r="C63" s="24"/>
      <c r="D63" s="152"/>
      <c r="E63" s="155"/>
      <c r="F63" s="150"/>
      <c r="G63" s="150"/>
    </row>
    <row r="64" spans="1:8" ht="15" x14ac:dyDescent="0.3">
      <c r="A64" s="228" t="s">
        <v>78</v>
      </c>
      <c r="B64" s="179"/>
      <c r="C64" s="204"/>
      <c r="D64" s="229"/>
      <c r="E64" s="204"/>
      <c r="F64" s="205"/>
      <c r="G64" s="205"/>
    </row>
    <row r="65" spans="1:9" s="26" customFormat="1" ht="13.5" x14ac:dyDescent="0.25">
      <c r="A65" s="89" t="s">
        <v>155</v>
      </c>
      <c r="B65" s="168">
        <v>26079.360000000001</v>
      </c>
      <c r="C65" s="172">
        <v>13500</v>
      </c>
      <c r="D65" s="181">
        <v>10000</v>
      </c>
      <c r="E65" s="172">
        <v>1500</v>
      </c>
      <c r="F65" s="120">
        <v>1079.3599999999999</v>
      </c>
      <c r="G65" s="168">
        <v>26079.360000000001</v>
      </c>
    </row>
    <row r="66" spans="1:9" s="26" customFormat="1" ht="13.5" x14ac:dyDescent="0.25">
      <c r="A66" s="89" t="s">
        <v>156</v>
      </c>
      <c r="B66" s="179">
        <v>163659.51999999999</v>
      </c>
      <c r="C66" s="172">
        <v>50000</v>
      </c>
      <c r="D66" s="181">
        <v>50000</v>
      </c>
      <c r="E66" s="172">
        <v>50000</v>
      </c>
      <c r="F66" s="120">
        <v>13659.52</v>
      </c>
      <c r="G66" s="179">
        <v>163659.51999999999</v>
      </c>
    </row>
    <row r="67" spans="1:9" s="26" customFormat="1" ht="13.5" x14ac:dyDescent="0.25">
      <c r="A67" s="89" t="s">
        <v>157</v>
      </c>
      <c r="B67" s="179">
        <v>24042.5</v>
      </c>
      <c r="C67" s="172">
        <v>6000</v>
      </c>
      <c r="D67" s="181">
        <v>10000</v>
      </c>
      <c r="E67" s="172">
        <v>4000</v>
      </c>
      <c r="F67" s="120">
        <v>4042.5</v>
      </c>
      <c r="G67" s="179">
        <v>24042.5</v>
      </c>
    </row>
    <row r="68" spans="1:9" s="26" customFormat="1" ht="13.5" x14ac:dyDescent="0.25">
      <c r="A68" s="89" t="s">
        <v>113</v>
      </c>
      <c r="B68" s="183">
        <v>5100</v>
      </c>
      <c r="C68" s="184">
        <v>1500</v>
      </c>
      <c r="D68" s="185">
        <v>1500</v>
      </c>
      <c r="E68" s="184">
        <v>1500</v>
      </c>
      <c r="F68" s="186">
        <v>600</v>
      </c>
      <c r="G68" s="183">
        <v>5100</v>
      </c>
    </row>
    <row r="69" spans="1:9" s="26" customFormat="1" ht="13.5" x14ac:dyDescent="0.25">
      <c r="A69" s="90" t="s">
        <v>169</v>
      </c>
      <c r="B69" s="183">
        <v>612</v>
      </c>
      <c r="C69" s="184">
        <v>100</v>
      </c>
      <c r="D69" s="185">
        <v>300</v>
      </c>
      <c r="E69" s="184">
        <v>100</v>
      </c>
      <c r="F69" s="186">
        <v>112</v>
      </c>
      <c r="G69" s="183">
        <v>612</v>
      </c>
    </row>
    <row r="70" spans="1:9" s="26" customFormat="1" ht="13.5" x14ac:dyDescent="0.25">
      <c r="A70" s="90" t="s">
        <v>170</v>
      </c>
      <c r="B70" s="183">
        <v>1224</v>
      </c>
      <c r="C70" s="184">
        <v>500</v>
      </c>
      <c r="D70" s="185">
        <v>500</v>
      </c>
      <c r="E70" s="184">
        <v>100</v>
      </c>
      <c r="F70" s="186">
        <v>124</v>
      </c>
      <c r="G70" s="183">
        <v>1224</v>
      </c>
    </row>
    <row r="71" spans="1:9" s="26" customFormat="1" ht="13.5" x14ac:dyDescent="0.25">
      <c r="A71" s="90" t="s">
        <v>158</v>
      </c>
      <c r="B71" s="183">
        <v>3855745.94</v>
      </c>
      <c r="C71" s="184">
        <v>963936.49</v>
      </c>
      <c r="D71" s="184">
        <v>963936.49</v>
      </c>
      <c r="E71" s="184">
        <v>963936.49</v>
      </c>
      <c r="F71" s="184">
        <v>963936.47</v>
      </c>
      <c r="G71" s="284">
        <f>SUM(C71:F71)</f>
        <v>3855745.9399999995</v>
      </c>
    </row>
    <row r="72" spans="1:9" s="26" customFormat="1" ht="13.5" x14ac:dyDescent="0.25">
      <c r="A72" s="90" t="s">
        <v>171</v>
      </c>
      <c r="B72" s="183">
        <v>8568</v>
      </c>
      <c r="C72" s="184">
        <v>4000</v>
      </c>
      <c r="D72" s="185">
        <v>2000</v>
      </c>
      <c r="E72" s="184">
        <v>2000</v>
      </c>
      <c r="F72" s="186">
        <v>568</v>
      </c>
      <c r="G72" s="183">
        <v>8568</v>
      </c>
    </row>
    <row r="73" spans="1:9" s="26" customFormat="1" ht="13.5" x14ac:dyDescent="0.25">
      <c r="A73" s="90" t="s">
        <v>159</v>
      </c>
      <c r="B73" s="179">
        <v>88451.34</v>
      </c>
      <c r="C73" s="184">
        <v>50000</v>
      </c>
      <c r="D73" s="185">
        <v>20000</v>
      </c>
      <c r="E73" s="184">
        <v>10000</v>
      </c>
      <c r="F73" s="186">
        <v>8451.34</v>
      </c>
      <c r="G73" s="179">
        <v>88451.34</v>
      </c>
      <c r="I73" s="149"/>
    </row>
    <row r="74" spans="1:9" s="26" customFormat="1" x14ac:dyDescent="0.2">
      <c r="B74" s="189"/>
      <c r="C74" s="165"/>
      <c r="D74" s="35"/>
      <c r="E74" s="165"/>
      <c r="F74" s="149"/>
      <c r="G74" s="149">
        <f t="shared" ref="G74:G77" si="4">SUM(C74:F74)</f>
        <v>0</v>
      </c>
    </row>
    <row r="75" spans="1:9" s="26" customFormat="1" x14ac:dyDescent="0.2">
      <c r="A75" s="31"/>
      <c r="B75" s="153"/>
      <c r="C75" s="158"/>
      <c r="D75" s="35"/>
      <c r="E75" s="166"/>
      <c r="F75" s="149"/>
      <c r="G75" s="149">
        <f t="shared" si="4"/>
        <v>0</v>
      </c>
    </row>
    <row r="76" spans="1:9" s="26" customFormat="1" x14ac:dyDescent="0.2">
      <c r="A76" s="31"/>
      <c r="B76" s="153"/>
      <c r="C76" s="64"/>
      <c r="D76" s="35"/>
      <c r="E76" s="166"/>
      <c r="F76" s="149"/>
      <c r="G76" s="149">
        <f t="shared" si="4"/>
        <v>0</v>
      </c>
    </row>
    <row r="77" spans="1:9" s="26" customFormat="1" x14ac:dyDescent="0.2">
      <c r="A77" s="31"/>
      <c r="B77" s="153"/>
      <c r="C77" s="64"/>
      <c r="D77" s="35"/>
      <c r="E77" s="166"/>
      <c r="F77" s="149"/>
      <c r="G77" s="149">
        <f t="shared" si="4"/>
        <v>0</v>
      </c>
    </row>
    <row r="78" spans="1:9" s="1" customFormat="1" x14ac:dyDescent="0.2">
      <c r="A78" s="30" t="s">
        <v>20</v>
      </c>
      <c r="B78" s="162">
        <f t="shared" ref="B78:G78" si="5">SUM(B65:B73)</f>
        <v>4173482.6599999997</v>
      </c>
      <c r="C78" s="156">
        <f t="shared" si="5"/>
        <v>1089536.49</v>
      </c>
      <c r="D78" s="156">
        <f t="shared" si="5"/>
        <v>1058236.49</v>
      </c>
      <c r="E78" s="156">
        <f t="shared" si="5"/>
        <v>1033136.49</v>
      </c>
      <c r="F78" s="156">
        <f t="shared" si="5"/>
        <v>992573.19</v>
      </c>
      <c r="G78" s="156">
        <f t="shared" si="5"/>
        <v>4173482.6599999992</v>
      </c>
      <c r="H78" s="41"/>
      <c r="I78" s="156"/>
    </row>
    <row r="79" spans="1:9" s="1" customFormat="1" ht="13.5" thickBot="1" x14ac:dyDescent="0.25">
      <c r="A79" s="30"/>
      <c r="B79" s="155"/>
      <c r="C79" s="156"/>
      <c r="D79" s="156"/>
      <c r="E79" s="156"/>
      <c r="F79" s="156"/>
      <c r="G79" s="156"/>
      <c r="H79" s="41"/>
    </row>
    <row r="80" spans="1:9" ht="16.5" thickBot="1" x14ac:dyDescent="0.3">
      <c r="A80" s="17" t="s">
        <v>22</v>
      </c>
      <c r="B80" s="64">
        <f t="shared" ref="B80:G80" si="6">B78+B62+B58+B54+B42+B39+B36</f>
        <v>4726836.7399999993</v>
      </c>
      <c r="C80" s="64">
        <f t="shared" si="6"/>
        <v>1276236.49</v>
      </c>
      <c r="D80" s="64">
        <f t="shared" si="6"/>
        <v>1200936.49</v>
      </c>
      <c r="E80" s="64">
        <f t="shared" si="6"/>
        <v>1189984.83</v>
      </c>
      <c r="F80" s="64">
        <f t="shared" si="6"/>
        <v>1059678.93</v>
      </c>
      <c r="G80" s="64">
        <f t="shared" si="6"/>
        <v>4726836.7399999993</v>
      </c>
      <c r="H80" s="29"/>
      <c r="I80" s="150"/>
    </row>
    <row r="81" spans="1:12" s="1" customFormat="1" x14ac:dyDescent="0.2">
      <c r="A81" s="30"/>
      <c r="B81" s="156"/>
      <c r="C81" s="156"/>
      <c r="D81" s="156"/>
      <c r="E81" s="156"/>
      <c r="F81" s="156"/>
      <c r="G81" s="156"/>
      <c r="H81" s="41"/>
      <c r="I81" s="156"/>
    </row>
    <row r="82" spans="1:12" ht="18" x14ac:dyDescent="0.25">
      <c r="A82" s="46" t="s">
        <v>79</v>
      </c>
      <c r="B82" s="192">
        <f t="shared" ref="B82:G82" si="7">B80+B24</f>
        <v>26216272.509999998</v>
      </c>
      <c r="C82" s="192">
        <f t="shared" si="7"/>
        <v>6648595.4500000002</v>
      </c>
      <c r="D82" s="192">
        <f t="shared" si="7"/>
        <v>6573295.4400000004</v>
      </c>
      <c r="E82" s="192">
        <f t="shared" si="7"/>
        <v>6562343.7599999998</v>
      </c>
      <c r="F82" s="192">
        <f t="shared" si="7"/>
        <v>6432037.8599999994</v>
      </c>
      <c r="G82" s="193">
        <f t="shared" si="7"/>
        <v>26216272.509999998</v>
      </c>
    </row>
    <row r="83" spans="1:12" x14ac:dyDescent="0.2">
      <c r="B83" s="150"/>
      <c r="E83" s="2"/>
      <c r="F83" s="150"/>
      <c r="G83" s="150"/>
    </row>
    <row r="84" spans="1:12" x14ac:dyDescent="0.2">
      <c r="B84" s="150"/>
      <c r="E84" s="2"/>
      <c r="F84" s="150"/>
      <c r="G84" s="150"/>
    </row>
    <row r="85" spans="1:12" ht="18.75" x14ac:dyDescent="0.3">
      <c r="A85" s="92" t="s">
        <v>55</v>
      </c>
      <c r="B85" s="216"/>
      <c r="C85" s="216"/>
      <c r="D85" s="216"/>
      <c r="E85" s="216"/>
      <c r="F85" s="216"/>
      <c r="G85" s="216"/>
      <c r="H85" s="83"/>
      <c r="I85" s="83"/>
      <c r="J85" s="83"/>
      <c r="K85" s="83"/>
      <c r="L85" s="83"/>
    </row>
    <row r="86" spans="1:12" ht="17.25" thickBot="1" x14ac:dyDescent="0.35">
      <c r="A86" s="93" t="s">
        <v>6</v>
      </c>
      <c r="B86" s="162"/>
      <c r="C86" s="84"/>
      <c r="D86" s="84"/>
      <c r="E86" s="216"/>
      <c r="F86" s="216"/>
      <c r="G86" s="216"/>
      <c r="H86" s="83"/>
      <c r="I86" s="83"/>
      <c r="J86" s="83"/>
      <c r="K86" s="83"/>
      <c r="L86" s="83"/>
    </row>
    <row r="87" spans="1:12" ht="17.25" thickBot="1" x14ac:dyDescent="0.35">
      <c r="A87" s="94"/>
      <c r="B87" s="216"/>
      <c r="C87" s="216"/>
      <c r="D87" s="216"/>
      <c r="E87" s="216"/>
      <c r="F87" s="216"/>
      <c r="G87" s="216"/>
      <c r="H87" s="83"/>
      <c r="I87" s="83"/>
      <c r="J87" s="83"/>
      <c r="K87" s="83"/>
      <c r="L87" s="83"/>
    </row>
    <row r="88" spans="1:12" ht="14.25" thickBot="1" x14ac:dyDescent="0.3">
      <c r="A88" s="95" t="s">
        <v>56</v>
      </c>
      <c r="B88" s="216"/>
      <c r="C88" s="216"/>
      <c r="D88" s="216"/>
      <c r="E88" s="216"/>
      <c r="F88" s="216"/>
      <c r="G88" s="216"/>
      <c r="H88" s="83"/>
      <c r="I88" s="83"/>
      <c r="J88" s="83"/>
      <c r="K88" s="83"/>
      <c r="L88" s="83"/>
    </row>
    <row r="89" spans="1:12" ht="15" x14ac:dyDescent="0.3">
      <c r="A89" s="91"/>
      <c r="B89" s="216"/>
      <c r="C89" s="216"/>
      <c r="D89" s="216"/>
      <c r="E89" s="216"/>
      <c r="F89" s="216"/>
      <c r="G89" s="216"/>
      <c r="H89" s="83"/>
      <c r="I89" s="83"/>
      <c r="J89" s="83"/>
      <c r="K89" s="83"/>
      <c r="L89" s="83"/>
    </row>
    <row r="90" spans="1:12" ht="15" x14ac:dyDescent="0.3">
      <c r="A90" s="91" t="s">
        <v>20</v>
      </c>
      <c r="B90" s="216"/>
      <c r="C90" s="216"/>
      <c r="D90" s="216"/>
      <c r="E90" s="216"/>
      <c r="F90" s="216"/>
      <c r="G90" s="217">
        <f>SUM(C90:F90)</f>
        <v>0</v>
      </c>
      <c r="H90" s="83"/>
      <c r="I90" s="87">
        <f>+B90-G90</f>
        <v>0</v>
      </c>
      <c r="J90" s="83"/>
      <c r="K90" s="83"/>
      <c r="L90" s="83"/>
    </row>
    <row r="91" spans="1:12" ht="13.5" x14ac:dyDescent="0.25">
      <c r="A91" s="96" t="s">
        <v>1</v>
      </c>
      <c r="B91" s="216"/>
      <c r="C91" s="216"/>
      <c r="D91" s="216"/>
      <c r="E91" s="216"/>
      <c r="F91" s="216"/>
      <c r="G91" s="216"/>
      <c r="H91" s="83"/>
      <c r="I91" s="83"/>
      <c r="J91" s="83"/>
      <c r="K91" s="83"/>
      <c r="L91" s="83"/>
    </row>
    <row r="92" spans="1:12" ht="13.5" x14ac:dyDescent="0.25">
      <c r="A92" s="89" t="s">
        <v>113</v>
      </c>
      <c r="B92" s="216"/>
      <c r="C92" s="216"/>
      <c r="D92" s="216"/>
      <c r="E92" s="216"/>
      <c r="F92" s="216"/>
      <c r="G92" s="216"/>
      <c r="H92" s="83"/>
      <c r="I92" s="83"/>
      <c r="J92" s="83"/>
      <c r="K92" s="83"/>
      <c r="L92" s="83"/>
    </row>
    <row r="93" spans="1:12" ht="15" x14ac:dyDescent="0.3">
      <c r="A93" s="91"/>
      <c r="B93" s="216"/>
      <c r="C93" s="216"/>
      <c r="D93" s="216"/>
      <c r="E93" s="216"/>
      <c r="F93" s="216"/>
      <c r="G93" s="216"/>
      <c r="H93" s="83"/>
      <c r="I93" s="83"/>
      <c r="J93" s="83"/>
      <c r="K93" s="83"/>
      <c r="L93" s="83"/>
    </row>
    <row r="94" spans="1:12" ht="13.5" x14ac:dyDescent="0.25">
      <c r="A94" s="89"/>
      <c r="B94" s="216"/>
      <c r="C94" s="216"/>
      <c r="D94" s="216"/>
      <c r="E94" s="216"/>
      <c r="F94" s="216"/>
      <c r="G94" s="216"/>
      <c r="H94" s="83"/>
      <c r="I94" s="83"/>
      <c r="J94" s="83"/>
      <c r="K94" s="83"/>
      <c r="L94" s="83"/>
    </row>
    <row r="95" spans="1:12" ht="15.75" thickBot="1" x14ac:dyDescent="0.35">
      <c r="A95" s="91" t="s">
        <v>20</v>
      </c>
      <c r="B95" s="217">
        <v>286330.59999999998</v>
      </c>
      <c r="C95" s="113">
        <v>71582.649999999994</v>
      </c>
      <c r="D95" s="113">
        <v>71582.649999999994</v>
      </c>
      <c r="E95" s="113">
        <v>71582.649999999994</v>
      </c>
      <c r="F95" s="113">
        <v>71582.649999999994</v>
      </c>
      <c r="G95" s="217">
        <f>SUM(C95:F95)</f>
        <v>286330.59999999998</v>
      </c>
      <c r="H95" s="83"/>
      <c r="I95" s="87">
        <f>+B95-G95</f>
        <v>0</v>
      </c>
      <c r="J95" s="83"/>
      <c r="K95" s="83"/>
      <c r="L95" s="105"/>
    </row>
    <row r="96" spans="1:12" ht="14.25" thickBot="1" x14ac:dyDescent="0.3">
      <c r="A96" s="97" t="s">
        <v>4</v>
      </c>
      <c r="B96" s="216"/>
      <c r="C96" s="216"/>
      <c r="D96" s="216"/>
      <c r="E96" s="216"/>
      <c r="F96" s="216"/>
      <c r="G96" s="218"/>
      <c r="H96" s="83"/>
      <c r="I96" s="83"/>
      <c r="J96" s="83"/>
      <c r="K96" s="83"/>
      <c r="L96" s="83"/>
    </row>
    <row r="97" spans="1:13" ht="13.5" x14ac:dyDescent="0.25">
      <c r="A97" s="89" t="s">
        <v>113</v>
      </c>
      <c r="B97" s="216"/>
      <c r="C97" s="216"/>
      <c r="D97" s="216"/>
      <c r="E97" s="216"/>
      <c r="F97" s="216"/>
      <c r="G97" s="218"/>
      <c r="H97" s="83"/>
      <c r="I97" s="83"/>
      <c r="J97" s="83"/>
      <c r="K97" s="83"/>
      <c r="L97" s="83"/>
    </row>
    <row r="98" spans="1:13" ht="15" x14ac:dyDescent="0.3">
      <c r="A98" s="91" t="s">
        <v>20</v>
      </c>
      <c r="B98" s="217">
        <v>71265.48</v>
      </c>
      <c r="C98" s="113">
        <v>17816.37</v>
      </c>
      <c r="D98" s="113">
        <v>17816.37</v>
      </c>
      <c r="E98" s="113">
        <v>17816.37</v>
      </c>
      <c r="F98" s="113">
        <v>17816.37</v>
      </c>
      <c r="G98" s="217">
        <f>SUM(C98:F98)</f>
        <v>71265.48</v>
      </c>
      <c r="H98" s="83"/>
      <c r="I98" s="87">
        <f>+B98-G98</f>
        <v>0</v>
      </c>
      <c r="J98" s="83"/>
      <c r="K98" s="83"/>
      <c r="L98" s="105"/>
    </row>
    <row r="99" spans="1:13" ht="15.75" thickBot="1" x14ac:dyDescent="0.35">
      <c r="A99" s="91"/>
      <c r="B99" s="216"/>
      <c r="C99" s="216"/>
      <c r="D99" s="216"/>
      <c r="E99" s="216"/>
      <c r="F99" s="216"/>
      <c r="G99" s="216"/>
      <c r="H99" s="83"/>
      <c r="I99" s="83"/>
      <c r="J99" s="83"/>
      <c r="K99" s="83"/>
      <c r="L99" s="83"/>
    </row>
    <row r="100" spans="1:13" ht="17.25" thickBot="1" x14ac:dyDescent="0.35">
      <c r="A100" s="98" t="s">
        <v>21</v>
      </c>
      <c r="B100" s="217">
        <f>+B90+B95+B98</f>
        <v>357596.07999999996</v>
      </c>
      <c r="C100" s="217">
        <f t="shared" ref="C100:G100" si="8">+C90+C95+C98</f>
        <v>89399.01999999999</v>
      </c>
      <c r="D100" s="217">
        <f t="shared" si="8"/>
        <v>89399.01999999999</v>
      </c>
      <c r="E100" s="217">
        <f t="shared" si="8"/>
        <v>89399.01999999999</v>
      </c>
      <c r="F100" s="217">
        <f t="shared" si="8"/>
        <v>89399.01999999999</v>
      </c>
      <c r="G100" s="217">
        <f t="shared" si="8"/>
        <v>357596.07999999996</v>
      </c>
      <c r="H100" s="83"/>
      <c r="I100" s="216"/>
      <c r="J100" s="83"/>
      <c r="K100" s="83"/>
      <c r="L100" s="83"/>
    </row>
    <row r="101" spans="1:13" ht="14.25" thickBot="1" x14ac:dyDescent="0.3">
      <c r="A101" s="89"/>
      <c r="B101" s="216"/>
      <c r="C101" s="216"/>
      <c r="D101" s="216"/>
      <c r="E101" s="216"/>
      <c r="F101" s="216"/>
      <c r="G101" s="216"/>
      <c r="H101" s="83"/>
      <c r="I101" s="83"/>
      <c r="J101" s="83"/>
      <c r="K101" s="83"/>
      <c r="L101" s="83"/>
    </row>
    <row r="102" spans="1:13" ht="17.25" thickBot="1" x14ac:dyDescent="0.35">
      <c r="A102" s="98" t="s">
        <v>5</v>
      </c>
      <c r="B102" s="216"/>
      <c r="C102" s="216"/>
      <c r="D102" s="216"/>
      <c r="E102" s="216"/>
      <c r="F102" s="216"/>
      <c r="G102" s="216"/>
      <c r="H102" s="83"/>
      <c r="I102" s="83"/>
      <c r="J102" s="83"/>
      <c r="K102" s="83"/>
      <c r="L102" s="83"/>
      <c r="M102" s="83"/>
    </row>
    <row r="103" spans="1:13" ht="17.25" thickBot="1" x14ac:dyDescent="0.35">
      <c r="A103" s="99"/>
      <c r="B103" s="216"/>
      <c r="C103" s="216"/>
      <c r="D103" s="216"/>
      <c r="E103" s="216"/>
      <c r="F103" s="216"/>
      <c r="G103" s="216"/>
      <c r="H103" s="83"/>
      <c r="I103" s="83"/>
      <c r="J103" s="83"/>
      <c r="K103" s="83"/>
      <c r="L103" s="83"/>
      <c r="M103" s="83"/>
    </row>
    <row r="104" spans="1:13" ht="14.25" thickBot="1" x14ac:dyDescent="0.3">
      <c r="A104" s="97" t="s">
        <v>7</v>
      </c>
      <c r="B104" s="216"/>
      <c r="C104" s="216"/>
      <c r="D104" s="216"/>
      <c r="E104" s="216"/>
      <c r="F104" s="216"/>
      <c r="G104" s="216"/>
      <c r="H104" s="83"/>
      <c r="I104" s="83"/>
      <c r="J104" s="83"/>
      <c r="K104" s="83"/>
      <c r="L104" s="83"/>
      <c r="M104" s="83"/>
    </row>
    <row r="105" spans="1:13" ht="13.5" x14ac:dyDescent="0.25">
      <c r="A105" s="89" t="s">
        <v>115</v>
      </c>
      <c r="B105" s="216"/>
      <c r="C105" s="216"/>
      <c r="D105" s="216"/>
      <c r="E105" s="216"/>
      <c r="F105" s="216"/>
      <c r="G105" s="216"/>
      <c r="H105" s="83"/>
      <c r="I105" s="83"/>
      <c r="J105" s="83"/>
      <c r="K105" s="83"/>
      <c r="L105" s="83"/>
      <c r="M105" s="83"/>
    </row>
    <row r="106" spans="1:13" ht="13.5" x14ac:dyDescent="0.25">
      <c r="A106" s="89"/>
      <c r="B106" s="216"/>
      <c r="C106" s="216"/>
      <c r="D106" s="216"/>
      <c r="E106" s="216"/>
      <c r="F106" s="216"/>
      <c r="G106" s="216"/>
      <c r="H106" s="83"/>
      <c r="I106" s="83"/>
      <c r="J106" s="83"/>
      <c r="K106" s="83"/>
      <c r="L106" s="83"/>
      <c r="M106" s="83"/>
    </row>
    <row r="107" spans="1:13" ht="15.75" thickBot="1" x14ac:dyDescent="0.35">
      <c r="A107" s="91" t="s">
        <v>20</v>
      </c>
      <c r="B107" s="217">
        <v>5000</v>
      </c>
      <c r="C107" s="113">
        <v>1500</v>
      </c>
      <c r="D107" s="113">
        <v>1500</v>
      </c>
      <c r="E107" s="113">
        <v>1500</v>
      </c>
      <c r="F107" s="219">
        <v>500</v>
      </c>
      <c r="G107" s="217">
        <f>SUM(C107:F107)</f>
        <v>5000</v>
      </c>
      <c r="H107" s="83"/>
      <c r="I107" s="87">
        <f>+B107-G107</f>
        <v>0</v>
      </c>
      <c r="J107" s="83"/>
      <c r="K107" s="83"/>
      <c r="L107" s="88"/>
      <c r="M107" s="88"/>
    </row>
    <row r="108" spans="1:13" ht="14.25" thickBot="1" x14ac:dyDescent="0.3">
      <c r="A108" s="97" t="s">
        <v>10</v>
      </c>
      <c r="B108" s="216"/>
      <c r="C108" s="216"/>
      <c r="D108" s="216"/>
      <c r="E108" s="216"/>
      <c r="F108" s="216"/>
      <c r="G108" s="216"/>
      <c r="H108" s="83"/>
      <c r="I108" s="83"/>
      <c r="J108" s="83"/>
      <c r="K108" s="83"/>
      <c r="L108" s="83"/>
      <c r="M108" s="83"/>
    </row>
    <row r="109" spans="1:13" ht="13.5" x14ac:dyDescent="0.25">
      <c r="A109" s="89" t="s">
        <v>116</v>
      </c>
      <c r="B109" s="216"/>
      <c r="C109" s="216"/>
      <c r="D109" s="216"/>
      <c r="E109" s="216"/>
      <c r="F109" s="216"/>
      <c r="G109" s="216"/>
      <c r="H109" s="83"/>
      <c r="I109" s="83"/>
      <c r="J109" s="83"/>
      <c r="K109" s="83"/>
      <c r="L109" s="83"/>
      <c r="M109" s="83"/>
    </row>
    <row r="110" spans="1:13" ht="13.5" x14ac:dyDescent="0.25">
      <c r="A110" s="89"/>
      <c r="B110" s="216"/>
      <c r="C110" s="216"/>
      <c r="D110" s="216"/>
      <c r="E110" s="216"/>
      <c r="F110" s="216"/>
      <c r="G110" s="216"/>
      <c r="H110" s="83"/>
      <c r="I110" s="83"/>
      <c r="J110" s="83"/>
      <c r="K110" s="83"/>
      <c r="L110" s="88"/>
      <c r="M110" s="83"/>
    </row>
    <row r="111" spans="1:13" ht="15" x14ac:dyDescent="0.3">
      <c r="A111" s="91" t="s">
        <v>20</v>
      </c>
      <c r="B111" s="217">
        <v>321826.92</v>
      </c>
      <c r="C111" s="113">
        <v>100000</v>
      </c>
      <c r="D111" s="113">
        <v>100000</v>
      </c>
      <c r="E111" s="113">
        <v>75000</v>
      </c>
      <c r="F111" s="219">
        <v>46826.92</v>
      </c>
      <c r="G111" s="217">
        <f>SUM(C111:F111)</f>
        <v>321826.92</v>
      </c>
      <c r="H111" s="83"/>
      <c r="I111" s="87">
        <f>+B111-G111</f>
        <v>0</v>
      </c>
      <c r="J111" s="83"/>
      <c r="K111" s="83"/>
      <c r="L111" s="83"/>
      <c r="M111" s="83"/>
    </row>
    <row r="112" spans="1:13" ht="13.5" x14ac:dyDescent="0.25">
      <c r="A112" s="96" t="s">
        <v>12</v>
      </c>
      <c r="B112" s="216"/>
      <c r="C112" s="216"/>
      <c r="D112" s="216"/>
      <c r="E112" s="216"/>
      <c r="F112" s="216"/>
      <c r="G112" s="216"/>
      <c r="H112" s="83"/>
      <c r="I112" s="83"/>
      <c r="J112" s="83"/>
      <c r="K112" s="83"/>
      <c r="L112" s="83"/>
      <c r="M112" s="83"/>
    </row>
    <row r="113" spans="1:13" ht="13.5" x14ac:dyDescent="0.25">
      <c r="A113" s="89" t="s">
        <v>172</v>
      </c>
      <c r="B113" s="216"/>
      <c r="C113" s="216"/>
      <c r="D113" s="216"/>
      <c r="E113" s="216"/>
      <c r="F113" s="216"/>
      <c r="G113" s="216"/>
      <c r="H113" s="83"/>
      <c r="I113" s="83"/>
      <c r="J113" s="83"/>
      <c r="K113" s="83"/>
      <c r="L113" s="83"/>
      <c r="M113" s="83"/>
    </row>
    <row r="114" spans="1:13" ht="13.5" x14ac:dyDescent="0.25">
      <c r="A114" s="90" t="s">
        <v>57</v>
      </c>
      <c r="B114" s="216"/>
      <c r="C114" s="216"/>
      <c r="D114" s="216"/>
      <c r="E114" s="216"/>
      <c r="F114" s="216"/>
      <c r="G114" s="216"/>
      <c r="H114" s="83"/>
      <c r="I114" s="83"/>
      <c r="J114" s="83"/>
      <c r="K114" s="83"/>
      <c r="L114" s="83"/>
      <c r="M114" s="83"/>
    </row>
    <row r="115" spans="1:13" ht="15" x14ac:dyDescent="0.3">
      <c r="A115" s="91" t="s">
        <v>20</v>
      </c>
      <c r="B115" s="217">
        <v>55755</v>
      </c>
      <c r="C115" s="113">
        <v>15000</v>
      </c>
      <c r="D115" s="113">
        <v>20000</v>
      </c>
      <c r="E115" s="113">
        <v>10000</v>
      </c>
      <c r="F115" s="219">
        <v>10755</v>
      </c>
      <c r="G115" s="217">
        <f>SUM(C115:F115)</f>
        <v>55755</v>
      </c>
      <c r="H115" s="83"/>
      <c r="I115" s="87">
        <f>+B115-G115</f>
        <v>0</v>
      </c>
      <c r="J115" s="83"/>
      <c r="K115" s="83"/>
      <c r="L115" s="88"/>
      <c r="M115" s="83"/>
    </row>
    <row r="116" spans="1:13" ht="13.5" x14ac:dyDescent="0.25">
      <c r="A116" s="100" t="s">
        <v>13</v>
      </c>
      <c r="B116" s="216"/>
      <c r="C116" s="216"/>
      <c r="D116" s="216"/>
      <c r="E116" s="216"/>
      <c r="F116" s="216"/>
      <c r="G116" s="216"/>
      <c r="H116" s="83"/>
      <c r="I116" s="83"/>
      <c r="J116" s="83"/>
      <c r="K116" s="83"/>
      <c r="L116" s="83"/>
      <c r="M116" s="83"/>
    </row>
    <row r="117" spans="1:13" ht="13.5" x14ac:dyDescent="0.25">
      <c r="A117" s="89" t="s">
        <v>118</v>
      </c>
      <c r="B117" s="216"/>
      <c r="C117" s="216"/>
      <c r="D117" s="216"/>
      <c r="E117" s="216"/>
      <c r="F117" s="216"/>
      <c r="G117" s="216"/>
      <c r="H117" s="83"/>
      <c r="I117" s="83"/>
      <c r="J117" s="83"/>
      <c r="K117" s="83"/>
      <c r="L117" s="83"/>
      <c r="M117" s="83"/>
    </row>
    <row r="118" spans="1:13" ht="13.5" x14ac:dyDescent="0.25">
      <c r="A118" s="89"/>
      <c r="B118" s="216"/>
      <c r="C118" s="216"/>
      <c r="D118" s="216"/>
      <c r="E118" s="216"/>
      <c r="F118" s="216"/>
      <c r="G118" s="216"/>
      <c r="H118" s="83"/>
      <c r="I118" s="83"/>
      <c r="J118" s="83"/>
      <c r="K118" s="83"/>
      <c r="L118" s="83"/>
    </row>
    <row r="119" spans="1:13" ht="13.5" x14ac:dyDescent="0.25">
      <c r="A119" s="89"/>
      <c r="B119" s="216"/>
      <c r="C119" s="216"/>
      <c r="D119" s="216"/>
      <c r="E119" s="216"/>
      <c r="F119" s="216"/>
      <c r="G119" s="216"/>
      <c r="H119" s="83"/>
      <c r="I119" s="83"/>
      <c r="J119" s="83"/>
      <c r="K119" s="83"/>
      <c r="L119" s="83"/>
    </row>
    <row r="120" spans="1:13" ht="13.5" x14ac:dyDescent="0.25">
      <c r="A120" s="89"/>
      <c r="B120" s="216"/>
      <c r="C120" s="216"/>
      <c r="D120" s="220"/>
      <c r="E120" s="216"/>
      <c r="F120" s="216"/>
      <c r="G120" s="216"/>
      <c r="H120" s="83"/>
      <c r="I120" s="83"/>
      <c r="J120" s="83"/>
      <c r="K120" s="83"/>
      <c r="L120" s="83"/>
    </row>
    <row r="121" spans="1:13" ht="13.5" x14ac:dyDescent="0.25">
      <c r="A121" s="89"/>
      <c r="B121" s="216"/>
      <c r="C121" s="216"/>
      <c r="D121" s="216"/>
      <c r="E121" s="216"/>
      <c r="F121" s="216"/>
      <c r="G121" s="216"/>
      <c r="H121" s="83"/>
      <c r="I121" s="83"/>
      <c r="J121" s="83"/>
      <c r="K121" s="83"/>
      <c r="L121" s="83"/>
    </row>
    <row r="122" spans="1:13" ht="15" x14ac:dyDescent="0.3">
      <c r="A122" s="91" t="s">
        <v>20</v>
      </c>
      <c r="B122" s="217">
        <v>181445</v>
      </c>
      <c r="C122" s="113">
        <v>50000</v>
      </c>
      <c r="D122" s="113">
        <v>75000</v>
      </c>
      <c r="E122" s="113">
        <v>50000</v>
      </c>
      <c r="F122" s="219">
        <v>6445</v>
      </c>
      <c r="G122" s="217">
        <f>SUM(C122:F122)</f>
        <v>181445</v>
      </c>
      <c r="H122" s="83"/>
      <c r="I122" s="87">
        <f>+B122-G122</f>
        <v>0</v>
      </c>
      <c r="J122" s="83"/>
      <c r="K122" s="83"/>
      <c r="L122" s="105"/>
    </row>
    <row r="123" spans="1:13" ht="13.5" x14ac:dyDescent="0.25">
      <c r="A123" s="89"/>
      <c r="B123" s="216"/>
      <c r="C123" s="216"/>
      <c r="D123" s="216"/>
      <c r="E123" s="216"/>
      <c r="F123" s="216"/>
      <c r="G123" s="216"/>
      <c r="H123" s="83"/>
      <c r="I123" s="83"/>
      <c r="J123" s="83"/>
      <c r="K123" s="83"/>
      <c r="L123" s="83"/>
    </row>
    <row r="124" spans="1:13" ht="14.25" thickBot="1" x14ac:dyDescent="0.3">
      <c r="A124" s="89"/>
      <c r="B124" s="216"/>
      <c r="C124" s="216"/>
      <c r="D124" s="216"/>
      <c r="E124" s="216"/>
      <c r="F124" s="216"/>
      <c r="G124" s="216"/>
      <c r="H124" s="83"/>
      <c r="I124" s="83"/>
      <c r="J124" s="83"/>
      <c r="K124" s="83"/>
      <c r="L124" s="83"/>
    </row>
    <row r="125" spans="1:13" ht="17.25" thickBot="1" x14ac:dyDescent="0.35">
      <c r="A125" s="98" t="s">
        <v>22</v>
      </c>
      <c r="B125" s="219">
        <f t="shared" ref="B125:E125" si="9">+B107+B111+B115+B122</f>
        <v>564026.91999999993</v>
      </c>
      <c r="C125" s="219">
        <f t="shared" si="9"/>
        <v>166500</v>
      </c>
      <c r="D125" s="219">
        <f t="shared" si="9"/>
        <v>196500</v>
      </c>
      <c r="E125" s="219">
        <f t="shared" si="9"/>
        <v>136500</v>
      </c>
      <c r="F125" s="219">
        <f>+F107+F111+F115+F122</f>
        <v>64526.92</v>
      </c>
      <c r="G125" s="217">
        <f>SUM(C125:F125)</f>
        <v>564026.92000000004</v>
      </c>
      <c r="H125" s="83"/>
      <c r="I125" s="87">
        <f>+B125-G125</f>
        <v>0</v>
      </c>
      <c r="J125" s="83"/>
      <c r="K125" s="83"/>
      <c r="L125" s="105"/>
    </row>
    <row r="126" spans="1:13" ht="13.5" x14ac:dyDescent="0.25">
      <c r="A126" s="89"/>
      <c r="B126" s="216"/>
      <c r="C126" s="216"/>
      <c r="D126" s="216"/>
      <c r="E126" s="216"/>
      <c r="F126" s="216"/>
      <c r="G126" s="216"/>
      <c r="H126" s="83"/>
      <c r="I126" s="83"/>
      <c r="J126" s="83"/>
      <c r="K126" s="83"/>
      <c r="L126" s="83"/>
    </row>
    <row r="127" spans="1:13" ht="13.5" x14ac:dyDescent="0.25">
      <c r="A127" s="89"/>
      <c r="B127" s="216"/>
      <c r="C127" s="216"/>
      <c r="D127" s="216"/>
      <c r="E127" s="216"/>
      <c r="F127" s="216"/>
      <c r="G127" s="216"/>
      <c r="H127" s="83"/>
      <c r="I127" s="83"/>
      <c r="J127" s="83"/>
      <c r="K127" s="83"/>
      <c r="L127" s="83"/>
    </row>
    <row r="128" spans="1:13" ht="16.5" x14ac:dyDescent="0.3">
      <c r="A128" s="101" t="s">
        <v>61</v>
      </c>
      <c r="B128" s="221">
        <f>+B100+B125</f>
        <v>921622.99999999988</v>
      </c>
      <c r="C128" s="221">
        <f t="shared" ref="C128:G128" si="10">+C100+C125</f>
        <v>255899.02</v>
      </c>
      <c r="D128" s="221">
        <f t="shared" si="10"/>
        <v>285899.02</v>
      </c>
      <c r="E128" s="221">
        <f t="shared" si="10"/>
        <v>225899.02</v>
      </c>
      <c r="F128" s="221">
        <f t="shared" si="10"/>
        <v>153925.94</v>
      </c>
      <c r="G128" s="221">
        <f t="shared" si="10"/>
        <v>921623</v>
      </c>
      <c r="H128" s="83"/>
      <c r="I128" s="83"/>
      <c r="J128" s="83"/>
      <c r="K128" s="83"/>
      <c r="L128" s="104"/>
    </row>
    <row r="129" spans="1:12" ht="13.5" x14ac:dyDescent="0.25">
      <c r="A129" s="102"/>
      <c r="B129" s="216"/>
      <c r="C129" s="216"/>
      <c r="D129" s="216"/>
      <c r="E129" s="216"/>
      <c r="F129" s="216"/>
      <c r="G129" s="216"/>
      <c r="H129" s="83"/>
      <c r="I129" s="83"/>
      <c r="J129" s="83"/>
      <c r="K129" s="83"/>
      <c r="L129" s="83"/>
    </row>
    <row r="130" spans="1:12" ht="18.75" x14ac:dyDescent="0.3">
      <c r="A130" s="92" t="s">
        <v>58</v>
      </c>
      <c r="B130" s="216"/>
      <c r="C130" s="216"/>
      <c r="D130" s="216"/>
      <c r="E130" s="216"/>
      <c r="F130" s="216"/>
      <c r="G130" s="216"/>
      <c r="H130" s="83"/>
      <c r="I130" s="83"/>
      <c r="J130" s="83"/>
      <c r="K130" s="83"/>
      <c r="L130" s="83"/>
    </row>
    <row r="131" spans="1:12" ht="17.25" thickBot="1" x14ac:dyDescent="0.35">
      <c r="A131" s="93" t="s">
        <v>5</v>
      </c>
      <c r="B131" s="216"/>
      <c r="C131" s="216"/>
      <c r="D131" s="216"/>
      <c r="E131" s="216"/>
      <c r="F131" s="216"/>
      <c r="G131" s="216"/>
      <c r="H131" s="83"/>
      <c r="I131" s="83"/>
      <c r="J131" s="83"/>
      <c r="K131" s="83"/>
      <c r="L131" s="83"/>
    </row>
    <row r="132" spans="1:12" ht="17.25" thickBot="1" x14ac:dyDescent="0.35">
      <c r="A132" s="99"/>
      <c r="B132" s="216"/>
      <c r="C132" s="216"/>
      <c r="D132" s="216"/>
      <c r="E132" s="216"/>
      <c r="F132" s="216"/>
      <c r="G132" s="216"/>
      <c r="H132" s="83"/>
      <c r="I132" s="83"/>
      <c r="J132" s="83"/>
      <c r="K132" s="83"/>
      <c r="L132" s="83"/>
    </row>
    <row r="133" spans="1:12" ht="14.25" thickBot="1" x14ac:dyDescent="0.3">
      <c r="A133" s="97" t="s">
        <v>7</v>
      </c>
      <c r="B133" s="216"/>
      <c r="C133" s="216"/>
      <c r="D133" s="216"/>
      <c r="E133" s="216"/>
      <c r="F133" s="216"/>
      <c r="G133" s="216"/>
      <c r="H133" s="83"/>
      <c r="I133" s="83"/>
      <c r="J133" s="83"/>
      <c r="K133" s="83"/>
      <c r="L133" s="83"/>
    </row>
    <row r="134" spans="1:12" ht="13.5" x14ac:dyDescent="0.25">
      <c r="A134" s="89"/>
      <c r="B134" s="216"/>
      <c r="C134" s="216"/>
      <c r="D134" s="216"/>
      <c r="E134" s="216"/>
      <c r="F134" s="216"/>
      <c r="G134" s="216"/>
      <c r="H134" s="83"/>
      <c r="I134" s="83"/>
      <c r="J134" s="83"/>
      <c r="K134" s="83"/>
    </row>
    <row r="135" spans="1:12" ht="13.5" x14ac:dyDescent="0.25">
      <c r="A135" s="89" t="s">
        <v>120</v>
      </c>
      <c r="B135" s="216"/>
      <c r="C135" s="216"/>
      <c r="D135" s="216"/>
      <c r="E135" s="216"/>
      <c r="F135" s="216"/>
      <c r="G135" s="216"/>
      <c r="H135" s="83"/>
      <c r="I135" s="83"/>
      <c r="J135" s="83"/>
      <c r="K135" s="83"/>
    </row>
    <row r="136" spans="1:12" ht="15" x14ac:dyDescent="0.3">
      <c r="A136" s="103" t="s">
        <v>59</v>
      </c>
      <c r="B136" s="216"/>
      <c r="C136" s="216"/>
      <c r="D136" s="216"/>
      <c r="E136" s="216"/>
      <c r="F136" s="216"/>
      <c r="G136" s="216"/>
      <c r="H136" s="83"/>
      <c r="I136" s="83"/>
      <c r="J136" s="83"/>
      <c r="K136" s="83"/>
    </row>
    <row r="137" spans="1:12" ht="15" x14ac:dyDescent="0.3">
      <c r="A137" s="91" t="s">
        <v>20</v>
      </c>
      <c r="B137" s="217">
        <v>5000</v>
      </c>
      <c r="C137" s="113">
        <v>2000</v>
      </c>
      <c r="D137" s="113">
        <v>1000</v>
      </c>
      <c r="E137" s="113">
        <v>1000</v>
      </c>
      <c r="F137" s="219">
        <v>1000</v>
      </c>
      <c r="G137" s="217">
        <f>SUM(C137:F137)</f>
        <v>5000</v>
      </c>
      <c r="H137" s="109"/>
      <c r="I137" s="111">
        <f>+B137-G137</f>
        <v>0</v>
      </c>
      <c r="J137" s="83"/>
      <c r="K137" s="88"/>
    </row>
    <row r="138" spans="1:12" ht="13.5" x14ac:dyDescent="0.25">
      <c r="A138" s="89"/>
      <c r="B138" s="216"/>
      <c r="C138" s="216"/>
      <c r="D138" s="216"/>
      <c r="E138" s="216"/>
      <c r="F138" s="216"/>
      <c r="G138" s="216"/>
      <c r="H138" s="83"/>
      <c r="I138" s="83"/>
      <c r="J138" s="83"/>
      <c r="K138" s="83"/>
    </row>
    <row r="139" spans="1:12" ht="13.5" x14ac:dyDescent="0.25">
      <c r="A139" s="100" t="s">
        <v>13</v>
      </c>
      <c r="B139" s="216"/>
      <c r="C139" s="216"/>
      <c r="D139" s="216"/>
      <c r="E139" s="216"/>
      <c r="F139" s="216"/>
      <c r="G139" s="216"/>
      <c r="H139" s="83"/>
      <c r="I139" s="83"/>
      <c r="J139" s="83"/>
      <c r="K139" s="83"/>
    </row>
    <row r="140" spans="1:12" ht="13.5" x14ac:dyDescent="0.25">
      <c r="A140" s="89"/>
      <c r="B140" s="216"/>
      <c r="C140" s="216"/>
      <c r="D140" s="216"/>
      <c r="E140" s="216"/>
      <c r="F140" s="216"/>
      <c r="G140" s="216"/>
      <c r="H140" s="83"/>
      <c r="I140" s="83"/>
      <c r="J140" s="83"/>
      <c r="K140" s="83"/>
    </row>
    <row r="141" spans="1:12" ht="13.5" x14ac:dyDescent="0.25">
      <c r="A141" s="89" t="s">
        <v>121</v>
      </c>
      <c r="B141" s="216"/>
      <c r="C141" s="216"/>
      <c r="D141" s="216"/>
      <c r="E141" s="216"/>
      <c r="F141" s="216"/>
      <c r="G141" s="216"/>
      <c r="H141" s="83"/>
      <c r="I141" s="83"/>
      <c r="J141" s="83"/>
      <c r="K141" s="83"/>
    </row>
    <row r="142" spans="1:12" ht="13.5" x14ac:dyDescent="0.25">
      <c r="A142" s="89"/>
      <c r="B142" s="216"/>
      <c r="C142" s="216"/>
      <c r="D142" s="216"/>
      <c r="E142" s="216"/>
      <c r="F142" s="216"/>
      <c r="G142" s="216"/>
      <c r="H142" s="83"/>
      <c r="I142" s="83"/>
      <c r="J142" s="83"/>
      <c r="K142" s="83"/>
    </row>
    <row r="143" spans="1:12" ht="15" x14ac:dyDescent="0.3">
      <c r="A143" s="103" t="s">
        <v>59</v>
      </c>
      <c r="B143" s="216"/>
      <c r="C143" s="216"/>
      <c r="D143" s="216"/>
      <c r="E143" s="216"/>
      <c r="F143" s="216"/>
      <c r="G143" s="216"/>
      <c r="H143" s="83"/>
      <c r="I143" s="83"/>
      <c r="J143" s="83"/>
      <c r="K143" s="83"/>
    </row>
    <row r="144" spans="1:12" ht="15" x14ac:dyDescent="0.3">
      <c r="A144" s="91" t="s">
        <v>20</v>
      </c>
      <c r="B144" s="217">
        <v>5000</v>
      </c>
      <c r="C144" s="113">
        <v>2000</v>
      </c>
      <c r="D144" s="113">
        <v>1000</v>
      </c>
      <c r="E144" s="113">
        <v>1000</v>
      </c>
      <c r="F144" s="219">
        <v>1000</v>
      </c>
      <c r="G144" s="217">
        <f>SUM(C144:F144)</f>
        <v>5000</v>
      </c>
      <c r="H144" s="109"/>
      <c r="I144" s="111">
        <f>+B144-G144</f>
        <v>0</v>
      </c>
      <c r="J144" s="83"/>
      <c r="K144" s="83"/>
    </row>
    <row r="145" spans="1:11" ht="13.5" x14ac:dyDescent="0.25">
      <c r="A145" s="89"/>
      <c r="B145" s="216"/>
      <c r="C145" s="216"/>
      <c r="D145" s="216"/>
      <c r="E145" s="216"/>
      <c r="F145" s="216"/>
      <c r="G145" s="216"/>
      <c r="H145" s="83"/>
      <c r="I145" s="83"/>
      <c r="J145" s="83"/>
      <c r="K145" s="83"/>
    </row>
    <row r="146" spans="1:11" ht="14.25" thickBot="1" x14ac:dyDescent="0.3">
      <c r="A146" s="89"/>
      <c r="B146" s="216"/>
      <c r="C146" s="216"/>
      <c r="D146" s="216"/>
      <c r="E146" s="216"/>
      <c r="F146" s="216"/>
      <c r="G146" s="216"/>
      <c r="H146" s="83"/>
      <c r="I146" s="83"/>
      <c r="J146" s="83"/>
      <c r="K146" s="83"/>
    </row>
    <row r="147" spans="1:11" ht="17.25" thickBot="1" x14ac:dyDescent="0.35">
      <c r="A147" s="98" t="s">
        <v>22</v>
      </c>
      <c r="B147" s="217">
        <f>+B137+B144</f>
        <v>10000</v>
      </c>
      <c r="C147" s="217">
        <f t="shared" ref="C147:G147" si="11">+C137+C144</f>
        <v>4000</v>
      </c>
      <c r="D147" s="217">
        <f t="shared" si="11"/>
        <v>2000</v>
      </c>
      <c r="E147" s="217">
        <f t="shared" si="11"/>
        <v>2000</v>
      </c>
      <c r="F147" s="217">
        <f t="shared" si="11"/>
        <v>2000</v>
      </c>
      <c r="G147" s="217">
        <f t="shared" si="11"/>
        <v>10000</v>
      </c>
      <c r="H147" s="109"/>
      <c r="I147" s="111">
        <f>+B147-G147</f>
        <v>0</v>
      </c>
      <c r="J147" s="83"/>
      <c r="K147" s="83"/>
    </row>
    <row r="148" spans="1:11" ht="13.5" x14ac:dyDescent="0.25">
      <c r="A148" s="89"/>
      <c r="B148" s="216"/>
      <c r="C148" s="216"/>
      <c r="D148" s="216"/>
      <c r="E148" s="216"/>
      <c r="F148" s="216"/>
      <c r="G148" s="216"/>
      <c r="H148" s="83"/>
      <c r="I148" s="83"/>
      <c r="J148" s="83"/>
      <c r="K148" s="83"/>
    </row>
    <row r="149" spans="1:11" ht="13.5" x14ac:dyDescent="0.25">
      <c r="A149" s="89"/>
      <c r="B149" s="216"/>
      <c r="C149" s="216"/>
      <c r="D149" s="216"/>
      <c r="E149" s="216"/>
      <c r="F149" s="216"/>
      <c r="G149" s="216"/>
      <c r="H149" s="83"/>
      <c r="I149" s="83"/>
      <c r="J149" s="83"/>
      <c r="K149" s="83"/>
    </row>
    <row r="150" spans="1:11" ht="16.5" x14ac:dyDescent="0.3">
      <c r="A150" s="101" t="s">
        <v>60</v>
      </c>
      <c r="B150" s="221">
        <f>+B147</f>
        <v>10000</v>
      </c>
      <c r="C150" s="221">
        <f t="shared" ref="C150:G150" si="12">+C147</f>
        <v>4000</v>
      </c>
      <c r="D150" s="221">
        <f t="shared" si="12"/>
        <v>2000</v>
      </c>
      <c r="E150" s="221">
        <f t="shared" si="12"/>
        <v>2000</v>
      </c>
      <c r="F150" s="221">
        <f t="shared" si="12"/>
        <v>2000</v>
      </c>
      <c r="G150" s="221">
        <f t="shared" si="12"/>
        <v>10000</v>
      </c>
    </row>
    <row r="151" spans="1:11" x14ac:dyDescent="0.2">
      <c r="B151" s="150"/>
      <c r="E151" s="2"/>
      <c r="F151" s="150"/>
      <c r="G151" s="150"/>
    </row>
    <row r="152" spans="1:11" x14ac:dyDescent="0.2">
      <c r="B152" s="150"/>
      <c r="E152" s="2"/>
      <c r="F152" s="150"/>
      <c r="G152" s="150"/>
    </row>
    <row r="153" spans="1:11" ht="20.25" x14ac:dyDescent="0.3">
      <c r="A153" s="230" t="s">
        <v>80</v>
      </c>
      <c r="B153" s="231">
        <f>SUM(B82+B128+B150)</f>
        <v>27147895.509999998</v>
      </c>
      <c r="C153" s="231">
        <f t="shared" ref="C153:F153" si="13">SUM(C82+C128+C150)</f>
        <v>6908494.4699999997</v>
      </c>
      <c r="D153" s="231">
        <f t="shared" si="13"/>
        <v>6861194.4600000009</v>
      </c>
      <c r="E153" s="231">
        <f t="shared" si="13"/>
        <v>6790242.7799999993</v>
      </c>
      <c r="F153" s="231">
        <f t="shared" si="13"/>
        <v>6587963.7999999998</v>
      </c>
      <c r="G153" s="231">
        <f>SUM(C153:F153)</f>
        <v>27147895.510000002</v>
      </c>
    </row>
    <row r="154" spans="1:11" x14ac:dyDescent="0.2">
      <c r="B154" s="150"/>
      <c r="E154" s="2"/>
      <c r="F154" s="150"/>
      <c r="G154" s="150"/>
    </row>
    <row r="155" spans="1:11" x14ac:dyDescent="0.2">
      <c r="B155" s="150"/>
      <c r="E155" s="2"/>
      <c r="F155" s="150"/>
      <c r="G155" s="150"/>
    </row>
    <row r="156" spans="1:11" x14ac:dyDescent="0.2">
      <c r="B156" s="150"/>
      <c r="E156" s="2"/>
      <c r="F156" s="150"/>
      <c r="G156" s="150"/>
    </row>
    <row r="157" spans="1:11" x14ac:dyDescent="0.2">
      <c r="B157" s="150"/>
      <c r="E157" s="2"/>
      <c r="F157" s="150"/>
      <c r="G157" s="150"/>
    </row>
    <row r="158" spans="1:11" x14ac:dyDescent="0.2">
      <c r="B158" s="150"/>
      <c r="E158" s="2"/>
      <c r="F158" s="150"/>
      <c r="G158" s="150"/>
    </row>
    <row r="159" spans="1:11" x14ac:dyDescent="0.2">
      <c r="B159" s="150"/>
      <c r="E159" s="2"/>
      <c r="F159" s="150"/>
      <c r="G159" s="150"/>
    </row>
    <row r="160" spans="1:11" x14ac:dyDescent="0.2">
      <c r="B160" s="150"/>
      <c r="E160" s="2"/>
      <c r="F160" s="150"/>
      <c r="G160" s="150"/>
    </row>
    <row r="161" spans="2:7" x14ac:dyDescent="0.2">
      <c r="B161" s="150"/>
      <c r="E161" s="2"/>
      <c r="F161" s="150"/>
      <c r="G161" s="150"/>
    </row>
    <row r="162" spans="2:7" x14ac:dyDescent="0.2">
      <c r="B162" s="150"/>
      <c r="E162" s="2"/>
      <c r="F162" s="150"/>
      <c r="G162" s="150"/>
    </row>
    <row r="163" spans="2:7" x14ac:dyDescent="0.2">
      <c r="B163" s="150"/>
      <c r="E163" s="2"/>
      <c r="F163" s="150"/>
      <c r="G163" s="150"/>
    </row>
    <row r="164" spans="2:7" x14ac:dyDescent="0.2">
      <c r="B164" s="150"/>
      <c r="E164" s="2"/>
      <c r="F164" s="150"/>
      <c r="G164" s="150"/>
    </row>
    <row r="165" spans="2:7" x14ac:dyDescent="0.2">
      <c r="B165" s="150"/>
      <c r="E165" s="2"/>
      <c r="F165" s="150"/>
      <c r="G165" s="150"/>
    </row>
    <row r="166" spans="2:7" x14ac:dyDescent="0.2">
      <c r="B166" s="150"/>
      <c r="E166" s="2"/>
      <c r="F166" s="150"/>
      <c r="G166" s="150"/>
    </row>
    <row r="167" spans="2:7" x14ac:dyDescent="0.2">
      <c r="B167" s="150"/>
      <c r="E167" s="2"/>
      <c r="F167" s="150"/>
      <c r="G167" s="150"/>
    </row>
    <row r="168" spans="2:7" x14ac:dyDescent="0.2">
      <c r="B168" s="150"/>
      <c r="E168" s="2"/>
      <c r="F168" s="150"/>
      <c r="G168" s="150"/>
    </row>
    <row r="169" spans="2:7" x14ac:dyDescent="0.2">
      <c r="B169" s="150"/>
      <c r="E169" s="2"/>
      <c r="F169" s="150"/>
      <c r="G169" s="150"/>
    </row>
    <row r="170" spans="2:7" x14ac:dyDescent="0.2">
      <c r="B170" s="150"/>
      <c r="E170" s="2"/>
      <c r="F170" s="150"/>
      <c r="G170" s="150"/>
    </row>
    <row r="171" spans="2:7" x14ac:dyDescent="0.2">
      <c r="B171" s="150"/>
      <c r="E171" s="2"/>
      <c r="F171" s="150"/>
      <c r="G171" s="150"/>
    </row>
    <row r="172" spans="2:7" x14ac:dyDescent="0.2">
      <c r="B172" s="150"/>
      <c r="E172" s="2"/>
      <c r="F172" s="150"/>
      <c r="G172" s="150"/>
    </row>
    <row r="173" spans="2:7" x14ac:dyDescent="0.2">
      <c r="B173" s="150"/>
      <c r="E173" s="2"/>
      <c r="F173" s="150"/>
      <c r="G173" s="150"/>
    </row>
    <row r="174" spans="2:7" x14ac:dyDescent="0.2">
      <c r="B174" s="150"/>
      <c r="E174" s="2"/>
      <c r="F174" s="150"/>
      <c r="G174" s="150"/>
    </row>
    <row r="175" spans="2:7" x14ac:dyDescent="0.2">
      <c r="B175" s="150"/>
      <c r="E175" s="2"/>
      <c r="F175" s="150"/>
      <c r="G175" s="150"/>
    </row>
    <row r="176" spans="2:7" x14ac:dyDescent="0.2">
      <c r="B176" s="150"/>
      <c r="E176" s="2"/>
      <c r="F176" s="150"/>
      <c r="G176" s="150"/>
    </row>
    <row r="177" spans="2:7" x14ac:dyDescent="0.2">
      <c r="B177" s="150"/>
      <c r="E177" s="2"/>
      <c r="F177" s="150"/>
      <c r="G177" s="150"/>
    </row>
    <row r="178" spans="2:7" x14ac:dyDescent="0.2">
      <c r="B178" s="150"/>
      <c r="E178" s="2"/>
      <c r="F178" s="150"/>
      <c r="G178" s="150"/>
    </row>
    <row r="179" spans="2:7" x14ac:dyDescent="0.2">
      <c r="B179" s="150"/>
      <c r="E179" s="2"/>
      <c r="F179" s="150"/>
      <c r="G179" s="150"/>
    </row>
    <row r="180" spans="2:7" x14ac:dyDescent="0.2">
      <c r="B180" s="150"/>
      <c r="E180" s="2"/>
      <c r="F180" s="150"/>
      <c r="G180" s="150"/>
    </row>
    <row r="181" spans="2:7" x14ac:dyDescent="0.2">
      <c r="B181" s="150"/>
      <c r="E181" s="2"/>
      <c r="F181" s="150"/>
      <c r="G181" s="150"/>
    </row>
    <row r="182" spans="2:7" x14ac:dyDescent="0.2">
      <c r="B182" s="150"/>
      <c r="E182" s="2"/>
      <c r="F182" s="150"/>
      <c r="G182" s="150"/>
    </row>
    <row r="183" spans="2:7" x14ac:dyDescent="0.2">
      <c r="B183" s="150"/>
      <c r="E183" s="2"/>
      <c r="F183" s="150"/>
      <c r="G183" s="150"/>
    </row>
    <row r="184" spans="2:7" x14ac:dyDescent="0.2">
      <c r="B184" s="150"/>
      <c r="E184" s="2"/>
      <c r="F184" s="150"/>
      <c r="G184" s="150"/>
    </row>
    <row r="185" spans="2:7" x14ac:dyDescent="0.2">
      <c r="B185" s="150"/>
      <c r="E185" s="2"/>
      <c r="F185" s="150"/>
      <c r="G185" s="150"/>
    </row>
    <row r="186" spans="2:7" x14ac:dyDescent="0.2">
      <c r="B186" s="150"/>
      <c r="E186" s="2"/>
      <c r="F186" s="150"/>
      <c r="G186" s="150"/>
    </row>
    <row r="187" spans="2:7" x14ac:dyDescent="0.2">
      <c r="B187" s="150"/>
      <c r="E187" s="2"/>
      <c r="F187" s="150"/>
      <c r="G187" s="150"/>
    </row>
    <row r="188" spans="2:7" x14ac:dyDescent="0.2">
      <c r="B188" s="150"/>
      <c r="E188" s="2"/>
      <c r="F188" s="150"/>
      <c r="G188" s="150"/>
    </row>
    <row r="189" spans="2:7" x14ac:dyDescent="0.2">
      <c r="B189" s="150"/>
      <c r="E189" s="2"/>
      <c r="F189" s="150"/>
      <c r="G189" s="150"/>
    </row>
    <row r="190" spans="2:7" x14ac:dyDescent="0.2">
      <c r="B190" s="150"/>
      <c r="E190" s="2"/>
      <c r="F190" s="150"/>
      <c r="G190" s="150"/>
    </row>
    <row r="191" spans="2:7" x14ac:dyDescent="0.2">
      <c r="B191" s="150"/>
      <c r="E191" s="2"/>
      <c r="F191" s="150"/>
      <c r="G191" s="150"/>
    </row>
    <row r="192" spans="2:7" x14ac:dyDescent="0.2">
      <c r="B192" s="150"/>
      <c r="E192" s="2"/>
      <c r="F192" s="150"/>
      <c r="G192" s="150"/>
    </row>
    <row r="193" spans="2:7" x14ac:dyDescent="0.2">
      <c r="B193" s="150"/>
      <c r="E193" s="2"/>
      <c r="F193" s="150"/>
      <c r="G193" s="150"/>
    </row>
    <row r="194" spans="2:7" x14ac:dyDescent="0.2">
      <c r="B194" s="150"/>
      <c r="E194" s="2"/>
      <c r="F194" s="150"/>
      <c r="G194" s="150"/>
    </row>
    <row r="195" spans="2:7" x14ac:dyDescent="0.2">
      <c r="B195" s="150"/>
      <c r="E195" s="2"/>
      <c r="F195" s="150"/>
      <c r="G195" s="150"/>
    </row>
    <row r="196" spans="2:7" x14ac:dyDescent="0.2">
      <c r="B196" s="150"/>
      <c r="E196" s="2"/>
      <c r="F196" s="150"/>
      <c r="G196" s="150"/>
    </row>
    <row r="197" spans="2:7" x14ac:dyDescent="0.2">
      <c r="B197" s="150"/>
      <c r="E197" s="2"/>
      <c r="F197" s="150"/>
      <c r="G197" s="150"/>
    </row>
    <row r="198" spans="2:7" x14ac:dyDescent="0.2">
      <c r="B198" s="150"/>
      <c r="E198" s="2"/>
      <c r="F198" s="150"/>
      <c r="G198" s="150"/>
    </row>
    <row r="199" spans="2:7" x14ac:dyDescent="0.2">
      <c r="B199" s="150"/>
      <c r="E199" s="2"/>
      <c r="F199" s="150"/>
      <c r="G199" s="150"/>
    </row>
    <row r="200" spans="2:7" x14ac:dyDescent="0.2">
      <c r="B200" s="150"/>
      <c r="E200" s="2"/>
      <c r="F200" s="150"/>
      <c r="G200" s="150"/>
    </row>
    <row r="201" spans="2:7" x14ac:dyDescent="0.2">
      <c r="B201" s="150"/>
      <c r="E201" s="2"/>
      <c r="F201" s="150"/>
      <c r="G201" s="150"/>
    </row>
    <row r="202" spans="2:7" x14ac:dyDescent="0.2">
      <c r="B202" s="150"/>
      <c r="E202" s="2"/>
      <c r="F202" s="150"/>
      <c r="G202" s="150"/>
    </row>
    <row r="203" spans="2:7" x14ac:dyDescent="0.2">
      <c r="B203" s="150"/>
      <c r="E203" s="2"/>
      <c r="F203" s="150"/>
      <c r="G203" s="150"/>
    </row>
    <row r="204" spans="2:7" x14ac:dyDescent="0.2">
      <c r="B204" s="150"/>
      <c r="E204" s="2"/>
      <c r="F204" s="150"/>
      <c r="G204" s="150"/>
    </row>
    <row r="205" spans="2:7" x14ac:dyDescent="0.2">
      <c r="B205" s="150"/>
      <c r="E205" s="2"/>
      <c r="F205" s="150"/>
      <c r="G205" s="150"/>
    </row>
    <row r="206" spans="2:7" x14ac:dyDescent="0.2">
      <c r="B206" s="150"/>
      <c r="E206" s="2"/>
      <c r="F206" s="150"/>
      <c r="G206" s="150"/>
    </row>
    <row r="207" spans="2:7" x14ac:dyDescent="0.2">
      <c r="B207" s="150"/>
      <c r="E207" s="2"/>
      <c r="F207" s="150"/>
      <c r="G207" s="150"/>
    </row>
    <row r="208" spans="2:7" x14ac:dyDescent="0.2">
      <c r="B208" s="150"/>
      <c r="E208" s="2"/>
      <c r="F208" s="150"/>
      <c r="G208" s="150"/>
    </row>
    <row r="209" spans="2:7" x14ac:dyDescent="0.2">
      <c r="B209" s="150"/>
      <c r="E209" s="2"/>
      <c r="F209" s="150"/>
      <c r="G209" s="150"/>
    </row>
    <row r="210" spans="2:7" x14ac:dyDescent="0.2">
      <c r="B210" s="150"/>
      <c r="E210" s="2"/>
      <c r="F210" s="150"/>
      <c r="G210" s="150"/>
    </row>
    <row r="211" spans="2:7" x14ac:dyDescent="0.2">
      <c r="B211" s="150"/>
      <c r="E211" s="2"/>
      <c r="F211" s="150"/>
      <c r="G211" s="150"/>
    </row>
    <row r="212" spans="2:7" x14ac:dyDescent="0.2">
      <c r="B212" s="150"/>
      <c r="E212" s="2"/>
      <c r="F212" s="150"/>
      <c r="G212" s="150"/>
    </row>
    <row r="213" spans="2:7" x14ac:dyDescent="0.2">
      <c r="B213" s="150"/>
      <c r="E213" s="2"/>
      <c r="F213" s="150"/>
      <c r="G213" s="150"/>
    </row>
    <row r="214" spans="2:7" x14ac:dyDescent="0.2">
      <c r="B214" s="150"/>
      <c r="E214" s="2"/>
      <c r="F214" s="150"/>
      <c r="G214" s="150"/>
    </row>
    <row r="215" spans="2:7" x14ac:dyDescent="0.2">
      <c r="B215" s="150"/>
      <c r="E215" s="2"/>
      <c r="F215" s="150"/>
      <c r="G215" s="150"/>
    </row>
    <row r="216" spans="2:7" x14ac:dyDescent="0.2">
      <c r="B216" s="150"/>
      <c r="E216" s="2"/>
      <c r="F216" s="150"/>
      <c r="G216" s="150"/>
    </row>
    <row r="217" spans="2:7" x14ac:dyDescent="0.2">
      <c r="B217" s="150"/>
      <c r="E217" s="2"/>
      <c r="F217" s="150"/>
      <c r="G217" s="150"/>
    </row>
    <row r="218" spans="2:7" x14ac:dyDescent="0.2">
      <c r="B218" s="150"/>
      <c r="E218" s="2"/>
      <c r="F218" s="150"/>
      <c r="G218" s="150"/>
    </row>
    <row r="219" spans="2:7" x14ac:dyDescent="0.2">
      <c r="B219" s="150"/>
      <c r="E219" s="2"/>
      <c r="F219" s="150"/>
      <c r="G219" s="150"/>
    </row>
    <row r="220" spans="2:7" x14ac:dyDescent="0.2">
      <c r="B220" s="150"/>
      <c r="E220" s="2"/>
      <c r="F220" s="150"/>
      <c r="G220" s="150"/>
    </row>
    <row r="221" spans="2:7" x14ac:dyDescent="0.2">
      <c r="B221" s="150"/>
      <c r="E221" s="2"/>
      <c r="F221" s="150"/>
      <c r="G221" s="150"/>
    </row>
    <row r="222" spans="2:7" x14ac:dyDescent="0.2">
      <c r="B222" s="150"/>
      <c r="E222" s="2"/>
      <c r="F222" s="150"/>
      <c r="G222" s="150"/>
    </row>
    <row r="223" spans="2:7" x14ac:dyDescent="0.2">
      <c r="B223" s="150"/>
      <c r="E223" s="2"/>
      <c r="F223" s="150"/>
      <c r="G223" s="150"/>
    </row>
    <row r="224" spans="2:7" x14ac:dyDescent="0.2">
      <c r="B224" s="150"/>
      <c r="E224" s="2"/>
      <c r="F224" s="150"/>
      <c r="G224" s="150"/>
    </row>
    <row r="225" spans="2:7" x14ac:dyDescent="0.2">
      <c r="B225" s="150"/>
      <c r="E225" s="2"/>
      <c r="F225" s="150"/>
      <c r="G225" s="150"/>
    </row>
    <row r="226" spans="2:7" x14ac:dyDescent="0.2">
      <c r="B226" s="150"/>
      <c r="E226" s="2"/>
      <c r="F226" s="150"/>
      <c r="G226" s="150"/>
    </row>
    <row r="227" spans="2:7" x14ac:dyDescent="0.2">
      <c r="B227" s="150"/>
      <c r="E227" s="2"/>
      <c r="F227" s="150"/>
      <c r="G227" s="150"/>
    </row>
    <row r="228" spans="2:7" x14ac:dyDescent="0.2">
      <c r="B228" s="150"/>
      <c r="E228" s="2"/>
      <c r="F228" s="150"/>
      <c r="G228" s="150"/>
    </row>
    <row r="229" spans="2:7" x14ac:dyDescent="0.2">
      <c r="B229" s="150"/>
      <c r="E229" s="2"/>
      <c r="F229" s="150"/>
      <c r="G229" s="150"/>
    </row>
    <row r="230" spans="2:7" x14ac:dyDescent="0.2">
      <c r="B230" s="150"/>
      <c r="E230" s="2"/>
      <c r="F230" s="150"/>
      <c r="G230" s="150"/>
    </row>
    <row r="231" spans="2:7" x14ac:dyDescent="0.2">
      <c r="B231" s="150"/>
      <c r="E231" s="2"/>
      <c r="F231" s="150"/>
      <c r="G231" s="150"/>
    </row>
    <row r="232" spans="2:7" x14ac:dyDescent="0.2">
      <c r="B232" s="150"/>
      <c r="E232" s="2"/>
      <c r="F232" s="150"/>
      <c r="G232" s="150"/>
    </row>
    <row r="233" spans="2:7" x14ac:dyDescent="0.2">
      <c r="B233" s="150"/>
      <c r="E233" s="2"/>
      <c r="F233" s="150"/>
      <c r="G233" s="150"/>
    </row>
    <row r="234" spans="2:7" x14ac:dyDescent="0.2">
      <c r="B234" s="150"/>
      <c r="E234" s="2"/>
      <c r="F234" s="150"/>
      <c r="G234" s="150"/>
    </row>
    <row r="235" spans="2:7" x14ac:dyDescent="0.2">
      <c r="B235" s="150"/>
      <c r="E235" s="2"/>
      <c r="F235" s="150"/>
      <c r="G235" s="150"/>
    </row>
    <row r="236" spans="2:7" x14ac:dyDescent="0.2">
      <c r="B236" s="150"/>
      <c r="E236" s="2"/>
      <c r="F236" s="150"/>
      <c r="G236" s="150"/>
    </row>
    <row r="237" spans="2:7" x14ac:dyDescent="0.2">
      <c r="B237" s="150"/>
      <c r="E237" s="2"/>
      <c r="F237" s="150"/>
      <c r="G237" s="150"/>
    </row>
    <row r="238" spans="2:7" x14ac:dyDescent="0.2">
      <c r="B238" s="150"/>
      <c r="E238" s="2"/>
      <c r="F238" s="150"/>
      <c r="G238" s="150"/>
    </row>
    <row r="239" spans="2:7" x14ac:dyDescent="0.2">
      <c r="B239" s="150"/>
      <c r="E239" s="2"/>
      <c r="F239" s="150"/>
      <c r="G239" s="150"/>
    </row>
    <row r="240" spans="2:7" x14ac:dyDescent="0.2">
      <c r="B240" s="150"/>
      <c r="E240" s="2"/>
      <c r="F240" s="150"/>
      <c r="G240" s="150"/>
    </row>
    <row r="241" spans="2:7" x14ac:dyDescent="0.2">
      <c r="B241" s="150"/>
      <c r="E241" s="2"/>
      <c r="F241" s="150"/>
      <c r="G241" s="150"/>
    </row>
    <row r="242" spans="2:7" x14ac:dyDescent="0.2">
      <c r="B242" s="150"/>
      <c r="E242" s="2"/>
      <c r="F242" s="150"/>
      <c r="G242" s="150"/>
    </row>
    <row r="243" spans="2:7" x14ac:dyDescent="0.2">
      <c r="B243" s="150"/>
      <c r="E243" s="2"/>
      <c r="F243" s="150"/>
      <c r="G243" s="150"/>
    </row>
    <row r="244" spans="2:7" x14ac:dyDescent="0.2">
      <c r="B244" s="150"/>
      <c r="E244" s="2"/>
      <c r="F244" s="150"/>
      <c r="G244" s="150"/>
    </row>
    <row r="245" spans="2:7" x14ac:dyDescent="0.2">
      <c r="B245" s="150"/>
      <c r="E245" s="2"/>
      <c r="F245" s="150"/>
      <c r="G245" s="150"/>
    </row>
    <row r="246" spans="2:7" x14ac:dyDescent="0.2">
      <c r="B246" s="150"/>
      <c r="E246" s="2"/>
      <c r="F246" s="150"/>
      <c r="G246" s="150"/>
    </row>
    <row r="247" spans="2:7" x14ac:dyDescent="0.2">
      <c r="B247" s="150"/>
      <c r="E247" s="2"/>
      <c r="F247" s="150"/>
      <c r="G247" s="150"/>
    </row>
    <row r="248" spans="2:7" x14ac:dyDescent="0.2">
      <c r="B248" s="150"/>
      <c r="E248" s="2"/>
      <c r="F248" s="150"/>
      <c r="G248" s="150"/>
    </row>
    <row r="249" spans="2:7" x14ac:dyDescent="0.2">
      <c r="B249" s="150"/>
      <c r="E249" s="2"/>
      <c r="F249" s="150"/>
      <c r="G249" s="150"/>
    </row>
    <row r="250" spans="2:7" x14ac:dyDescent="0.2">
      <c r="B250" s="150"/>
      <c r="E250" s="2"/>
      <c r="F250" s="150"/>
      <c r="G250" s="150"/>
    </row>
    <row r="251" spans="2:7" x14ac:dyDescent="0.2">
      <c r="B251" s="150"/>
      <c r="E251" s="2"/>
      <c r="F251" s="150"/>
      <c r="G251" s="150"/>
    </row>
    <row r="252" spans="2:7" x14ac:dyDescent="0.2">
      <c r="B252" s="150"/>
      <c r="E252" s="2"/>
      <c r="F252" s="150"/>
      <c r="G252" s="150"/>
    </row>
    <row r="253" spans="2:7" x14ac:dyDescent="0.2">
      <c r="B253" s="150"/>
      <c r="E253" s="2"/>
      <c r="F253" s="150"/>
      <c r="G253" s="150"/>
    </row>
    <row r="254" spans="2:7" x14ac:dyDescent="0.2">
      <c r="B254" s="150"/>
      <c r="E254" s="2"/>
      <c r="F254" s="150"/>
      <c r="G254" s="150"/>
    </row>
    <row r="255" spans="2:7" x14ac:dyDescent="0.2">
      <c r="B255" s="150"/>
      <c r="E255" s="2"/>
      <c r="F255" s="150"/>
      <c r="G255" s="150"/>
    </row>
    <row r="256" spans="2:7" x14ac:dyDescent="0.2">
      <c r="B256" s="150"/>
      <c r="E256" s="2"/>
      <c r="F256" s="150"/>
      <c r="G256" s="150"/>
    </row>
    <row r="257" spans="2:7" x14ac:dyDescent="0.2">
      <c r="B257" s="150"/>
      <c r="E257" s="2"/>
      <c r="F257" s="150"/>
      <c r="G257" s="150"/>
    </row>
    <row r="258" spans="2:7" x14ac:dyDescent="0.2">
      <c r="B258" s="150"/>
      <c r="E258" s="2"/>
      <c r="F258" s="150"/>
      <c r="G258" s="150"/>
    </row>
    <row r="259" spans="2:7" x14ac:dyDescent="0.2">
      <c r="B259" s="150"/>
      <c r="E259" s="2"/>
      <c r="F259" s="150"/>
      <c r="G259" s="150"/>
    </row>
    <row r="260" spans="2:7" x14ac:dyDescent="0.2">
      <c r="B260" s="150"/>
      <c r="E260" s="2"/>
      <c r="F260" s="150"/>
      <c r="G260" s="150"/>
    </row>
    <row r="261" spans="2:7" x14ac:dyDescent="0.2">
      <c r="B261" s="150"/>
      <c r="E261" s="2"/>
      <c r="F261" s="150"/>
      <c r="G261" s="150"/>
    </row>
    <row r="262" spans="2:7" x14ac:dyDescent="0.2">
      <c r="B262" s="150"/>
      <c r="E262" s="2"/>
      <c r="F262" s="150"/>
      <c r="G262" s="150"/>
    </row>
    <row r="263" spans="2:7" x14ac:dyDescent="0.2">
      <c r="B263" s="150"/>
      <c r="E263" s="2"/>
      <c r="F263" s="150"/>
      <c r="G263" s="150"/>
    </row>
    <row r="264" spans="2:7" x14ac:dyDescent="0.2">
      <c r="B264" s="150"/>
      <c r="E264" s="2"/>
      <c r="F264" s="150"/>
      <c r="G264" s="150"/>
    </row>
    <row r="265" spans="2:7" x14ac:dyDescent="0.2">
      <c r="B265" s="150"/>
      <c r="E265" s="2"/>
      <c r="F265" s="150"/>
      <c r="G265" s="150"/>
    </row>
    <row r="266" spans="2:7" x14ac:dyDescent="0.2">
      <c r="B266" s="150"/>
      <c r="E266" s="2"/>
      <c r="F266" s="150"/>
      <c r="G266" s="150"/>
    </row>
    <row r="267" spans="2:7" x14ac:dyDescent="0.2">
      <c r="B267" s="150"/>
      <c r="E267" s="2"/>
      <c r="F267" s="150"/>
      <c r="G267" s="150"/>
    </row>
    <row r="268" spans="2:7" x14ac:dyDescent="0.2">
      <c r="B268" s="150"/>
      <c r="E268" s="2"/>
      <c r="F268" s="150"/>
      <c r="G268" s="150"/>
    </row>
    <row r="269" spans="2:7" x14ac:dyDescent="0.2">
      <c r="B269" s="150"/>
      <c r="E269" s="2"/>
      <c r="F269" s="150"/>
      <c r="G269" s="150"/>
    </row>
    <row r="270" spans="2:7" x14ac:dyDescent="0.2">
      <c r="B270" s="150"/>
      <c r="E270" s="2"/>
      <c r="F270" s="150"/>
      <c r="G270" s="150"/>
    </row>
    <row r="271" spans="2:7" x14ac:dyDescent="0.2">
      <c r="B271" s="150"/>
      <c r="E271" s="2"/>
      <c r="F271" s="150"/>
      <c r="G271" s="150"/>
    </row>
    <row r="272" spans="2:7" x14ac:dyDescent="0.2">
      <c r="B272" s="150"/>
      <c r="E272" s="2"/>
      <c r="F272" s="150"/>
      <c r="G272" s="150"/>
    </row>
    <row r="273" spans="2:7" x14ac:dyDescent="0.2">
      <c r="B273" s="150"/>
      <c r="E273" s="2"/>
      <c r="F273" s="150"/>
      <c r="G273" s="150"/>
    </row>
    <row r="274" spans="2:7" x14ac:dyDescent="0.2">
      <c r="B274" s="150"/>
      <c r="E274" s="2"/>
      <c r="F274" s="150"/>
      <c r="G274" s="150"/>
    </row>
    <row r="275" spans="2:7" x14ac:dyDescent="0.2">
      <c r="B275" s="150"/>
      <c r="E275" s="2"/>
      <c r="F275" s="150"/>
      <c r="G275" s="150"/>
    </row>
    <row r="276" spans="2:7" x14ac:dyDescent="0.2">
      <c r="B276" s="150"/>
      <c r="E276" s="2"/>
      <c r="F276" s="150"/>
      <c r="G276" s="150"/>
    </row>
    <row r="277" spans="2:7" x14ac:dyDescent="0.2">
      <c r="B277" s="150"/>
      <c r="E277" s="2"/>
      <c r="F277" s="150"/>
      <c r="G277" s="150"/>
    </row>
    <row r="278" spans="2:7" x14ac:dyDescent="0.2">
      <c r="B278" s="150"/>
      <c r="E278" s="2"/>
      <c r="F278" s="150"/>
      <c r="G278" s="150"/>
    </row>
    <row r="279" spans="2:7" x14ac:dyDescent="0.2">
      <c r="B279" s="150"/>
      <c r="E279" s="2"/>
      <c r="F279" s="150"/>
      <c r="G279" s="150"/>
    </row>
    <row r="280" spans="2:7" x14ac:dyDescent="0.2">
      <c r="B280" s="150"/>
      <c r="E280" s="2"/>
      <c r="F280" s="150"/>
      <c r="G280" s="150"/>
    </row>
    <row r="281" spans="2:7" x14ac:dyDescent="0.2">
      <c r="B281" s="150"/>
      <c r="E281" s="2"/>
      <c r="F281" s="150"/>
      <c r="G281" s="150"/>
    </row>
    <row r="282" spans="2:7" x14ac:dyDescent="0.2">
      <c r="B282" s="150"/>
      <c r="E282" s="2"/>
      <c r="F282" s="150"/>
      <c r="G282" s="150"/>
    </row>
    <row r="283" spans="2:7" x14ac:dyDescent="0.2">
      <c r="B283" s="150"/>
      <c r="E283" s="2"/>
      <c r="F283" s="150"/>
      <c r="G283" s="150"/>
    </row>
    <row r="284" spans="2:7" x14ac:dyDescent="0.2">
      <c r="B284" s="150"/>
      <c r="E284" s="2"/>
      <c r="F284" s="150"/>
      <c r="G284" s="150"/>
    </row>
    <row r="285" spans="2:7" x14ac:dyDescent="0.2">
      <c r="B285" s="150"/>
      <c r="E285" s="2"/>
      <c r="F285" s="150"/>
      <c r="G285" s="150"/>
    </row>
    <row r="286" spans="2:7" x14ac:dyDescent="0.2">
      <c r="B286" s="150"/>
      <c r="E286" s="2"/>
      <c r="F286" s="150"/>
      <c r="G286" s="150"/>
    </row>
    <row r="287" spans="2:7" x14ac:dyDescent="0.2">
      <c r="B287" s="150"/>
      <c r="E287" s="2"/>
      <c r="F287" s="150"/>
      <c r="G287" s="150"/>
    </row>
    <row r="288" spans="2:7" x14ac:dyDescent="0.2">
      <c r="B288" s="150"/>
      <c r="E288" s="2"/>
      <c r="F288" s="150"/>
      <c r="G288" s="150"/>
    </row>
    <row r="289" spans="2:7" x14ac:dyDescent="0.2">
      <c r="B289" s="150"/>
      <c r="E289" s="2"/>
      <c r="F289" s="150"/>
      <c r="G289" s="150"/>
    </row>
  </sheetData>
  <printOptions horizontalCentered="1" gridLines="1"/>
  <pageMargins left="0.27" right="0.25" top="0.6" bottom="0.56000000000000005" header="0.27" footer="0.21"/>
  <pageSetup scale="73" fitToHeight="0" orientation="landscape" r:id="rId1"/>
  <headerFooter>
    <oddFooter>&amp;L&amp;F&amp;RPage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M121"/>
  <sheetViews>
    <sheetView workbookViewId="0">
      <pane xSplit="1" ySplit="4" topLeftCell="B55" activePane="bottomRight" state="frozen"/>
      <selection activeCell="B141" sqref="B141"/>
      <selection pane="topRight" activeCell="B141" sqref="B141"/>
      <selection pane="bottomLeft" activeCell="B141" sqref="B141"/>
      <selection pane="bottomRight" activeCell="D90" sqref="D90"/>
    </sheetView>
  </sheetViews>
  <sheetFormatPr defaultColWidth="9.140625" defaultRowHeight="12.75" x14ac:dyDescent="0.2"/>
  <cols>
    <col min="1" max="1" width="62.85546875" style="4" bestFit="1" customWidth="1"/>
    <col min="2" max="2" width="22" style="4" bestFit="1" customWidth="1"/>
    <col min="3" max="4" width="21.140625" style="2" bestFit="1" customWidth="1"/>
    <col min="5" max="5" width="21.140625" style="3" bestFit="1" customWidth="1"/>
    <col min="6" max="7" width="21.140625" style="4" bestFit="1" customWidth="1"/>
    <col min="8" max="8" width="9.140625" style="4"/>
    <col min="9" max="9" width="13.140625" style="4" bestFit="1" customWidth="1"/>
    <col min="10" max="16384" width="9.140625" style="4"/>
  </cols>
  <sheetData>
    <row r="1" spans="1:9" x14ac:dyDescent="0.2">
      <c r="A1" s="1" t="s">
        <v>35</v>
      </c>
      <c r="B1" s="1"/>
    </row>
    <row r="2" spans="1:9" x14ac:dyDescent="0.2">
      <c r="A2" s="1"/>
      <c r="B2" s="1"/>
    </row>
    <row r="3" spans="1:9" s="8" customFormat="1" ht="20.25" customHeight="1" thickBot="1" x14ac:dyDescent="0.35">
      <c r="A3" s="5" t="s">
        <v>30</v>
      </c>
      <c r="B3" s="5"/>
      <c r="C3" s="6"/>
      <c r="D3" s="6"/>
      <c r="E3" s="7"/>
    </row>
    <row r="4" spans="1:9" s="9" customFormat="1" ht="26.25" thickBot="1" x14ac:dyDescent="0.25">
      <c r="B4" s="47" t="s">
        <v>24</v>
      </c>
      <c r="C4" s="10" t="s">
        <v>15</v>
      </c>
      <c r="D4" s="11" t="s">
        <v>16</v>
      </c>
      <c r="E4" s="12" t="s">
        <v>17</v>
      </c>
      <c r="F4" s="13" t="s">
        <v>18</v>
      </c>
      <c r="G4" s="13" t="s">
        <v>19</v>
      </c>
    </row>
    <row r="5" spans="1:9" s="9" customFormat="1" ht="13.5" thickBot="1" x14ac:dyDescent="0.25">
      <c r="B5" s="14"/>
      <c r="C5" s="15"/>
      <c r="D5" s="15"/>
      <c r="E5" s="16"/>
      <c r="F5" s="16"/>
      <c r="G5" s="16"/>
    </row>
    <row r="6" spans="1:9" s="9" customFormat="1" ht="16.5" thickBot="1" x14ac:dyDescent="0.3">
      <c r="A6" s="17" t="s">
        <v>6</v>
      </c>
      <c r="B6" s="82"/>
      <c r="C6" s="19"/>
      <c r="D6" s="19"/>
      <c r="E6" s="20"/>
    </row>
    <row r="7" spans="1:9" s="9" customFormat="1" ht="16.5" thickBot="1" x14ac:dyDescent="0.3">
      <c r="A7" s="21"/>
      <c r="B7" s="232"/>
      <c r="C7" s="233"/>
      <c r="D7" s="233"/>
      <c r="E7" s="233"/>
      <c r="F7" s="233"/>
      <c r="G7" s="233"/>
    </row>
    <row r="8" spans="1:9" s="25" customFormat="1" ht="13.5" thickBot="1" x14ac:dyDescent="0.25">
      <c r="A8" s="22" t="s">
        <v>0</v>
      </c>
      <c r="B8" s="234"/>
      <c r="C8" s="235"/>
      <c r="D8" s="235"/>
      <c r="E8" s="236"/>
      <c r="F8" s="237"/>
      <c r="G8" s="237"/>
    </row>
    <row r="9" spans="1:9" x14ac:dyDescent="0.2">
      <c r="B9" s="238"/>
      <c r="C9" s="235"/>
      <c r="D9" s="239"/>
      <c r="E9" s="235"/>
      <c r="F9" s="240"/>
      <c r="G9" s="240"/>
    </row>
    <row r="10" spans="1:9" x14ac:dyDescent="0.2">
      <c r="B10" s="238"/>
      <c r="C10" s="235"/>
      <c r="D10" s="239"/>
      <c r="E10" s="235"/>
      <c r="F10" s="240"/>
      <c r="G10" s="240"/>
    </row>
    <row r="11" spans="1:9" x14ac:dyDescent="0.2">
      <c r="A11" s="30"/>
      <c r="B11" s="194"/>
      <c r="C11" s="199"/>
      <c r="D11" s="194"/>
      <c r="E11" s="235"/>
      <c r="F11" s="240"/>
      <c r="G11" s="240">
        <f>SUM(C11:F11)</f>
        <v>0</v>
      </c>
    </row>
    <row r="12" spans="1:9" x14ac:dyDescent="0.2">
      <c r="A12" s="30" t="s">
        <v>20</v>
      </c>
      <c r="B12" s="207">
        <v>3225223.67</v>
      </c>
      <c r="C12" s="129">
        <v>806305.92</v>
      </c>
      <c r="D12" s="129">
        <v>806305.92</v>
      </c>
      <c r="E12" s="129">
        <v>806305.92</v>
      </c>
      <c r="F12" s="129">
        <v>806305.91</v>
      </c>
      <c r="G12" s="194">
        <v>3225223.67</v>
      </c>
      <c r="I12" s="240"/>
    </row>
    <row r="13" spans="1:9" x14ac:dyDescent="0.2">
      <c r="A13" s="34" t="s">
        <v>1</v>
      </c>
      <c r="B13" s="202"/>
      <c r="C13" s="196"/>
      <c r="D13" s="197"/>
      <c r="E13" s="196"/>
      <c r="F13" s="129"/>
      <c r="G13" s="129"/>
    </row>
    <row r="14" spans="1:9" x14ac:dyDescent="0.2">
      <c r="B14" s="183"/>
      <c r="C14" s="196"/>
      <c r="D14" s="197"/>
      <c r="E14" s="196"/>
      <c r="F14" s="129"/>
      <c r="G14" s="129"/>
    </row>
    <row r="15" spans="1:9" x14ac:dyDescent="0.2">
      <c r="A15" s="30"/>
      <c r="B15" s="207"/>
      <c r="C15" s="196"/>
      <c r="D15" s="197"/>
      <c r="E15" s="196"/>
      <c r="F15" s="129"/>
      <c r="G15" s="129"/>
    </row>
    <row r="16" spans="1:9" x14ac:dyDescent="0.2">
      <c r="B16" s="183"/>
      <c r="C16" s="196"/>
      <c r="D16" s="197"/>
      <c r="E16" s="196"/>
      <c r="F16" s="129"/>
      <c r="G16" s="129"/>
    </row>
    <row r="17" spans="1:9" x14ac:dyDescent="0.2">
      <c r="A17" s="3" t="s">
        <v>20</v>
      </c>
      <c r="B17" s="207">
        <v>362049.33</v>
      </c>
      <c r="C17" s="129">
        <v>90512.34</v>
      </c>
      <c r="D17" s="129">
        <v>90512.33</v>
      </c>
      <c r="E17" s="129">
        <v>90512.33</v>
      </c>
      <c r="F17" s="129">
        <v>90512.33</v>
      </c>
      <c r="G17" s="207">
        <v>362049.33</v>
      </c>
      <c r="I17" s="240"/>
    </row>
    <row r="18" spans="1:9" x14ac:dyDescent="0.2">
      <c r="A18" s="34" t="s">
        <v>2</v>
      </c>
      <c r="B18" s="202"/>
      <c r="C18" s="196"/>
      <c r="D18" s="197"/>
      <c r="E18" s="196"/>
      <c r="F18" s="129"/>
      <c r="G18" s="129"/>
    </row>
    <row r="19" spans="1:9" x14ac:dyDescent="0.2">
      <c r="B19" s="183"/>
      <c r="C19" s="196"/>
      <c r="D19" s="197"/>
      <c r="E19" s="196"/>
      <c r="F19" s="129"/>
      <c r="G19" s="129"/>
    </row>
    <row r="20" spans="1:9" x14ac:dyDescent="0.2">
      <c r="A20" s="30"/>
      <c r="B20" s="207"/>
      <c r="C20" s="196"/>
      <c r="D20" s="197"/>
      <c r="E20" s="196"/>
      <c r="F20" s="129"/>
      <c r="G20" s="129"/>
    </row>
    <row r="21" spans="1:9" x14ac:dyDescent="0.2">
      <c r="B21" s="183"/>
      <c r="C21" s="196"/>
      <c r="D21" s="197"/>
      <c r="E21" s="196"/>
      <c r="F21" s="129"/>
      <c r="G21" s="129"/>
    </row>
    <row r="22" spans="1:9" x14ac:dyDescent="0.2">
      <c r="A22" s="30"/>
      <c r="B22" s="207"/>
      <c r="C22" s="251"/>
      <c r="D22" s="197"/>
      <c r="E22" s="128"/>
      <c r="F22" s="129"/>
      <c r="G22" s="129"/>
    </row>
    <row r="23" spans="1:9" ht="13.5" thickBot="1" x14ac:dyDescent="0.25">
      <c r="A23" s="30" t="s">
        <v>20</v>
      </c>
      <c r="B23" s="207">
        <v>133700</v>
      </c>
      <c r="C23" s="129">
        <v>33425</v>
      </c>
      <c r="D23" s="129">
        <v>33425</v>
      </c>
      <c r="E23" s="129">
        <v>33425</v>
      </c>
      <c r="F23" s="129">
        <v>33425</v>
      </c>
      <c r="G23" s="207">
        <v>133700</v>
      </c>
      <c r="I23" s="240"/>
    </row>
    <row r="24" spans="1:9" s="1" customFormat="1" ht="13.5" thickBot="1" x14ac:dyDescent="0.25">
      <c r="A24" s="38" t="s">
        <v>4</v>
      </c>
      <c r="B24" s="179"/>
      <c r="C24" s="128"/>
      <c r="D24" s="196"/>
      <c r="E24" s="128"/>
      <c r="F24" s="129"/>
      <c r="G24" s="179"/>
    </row>
    <row r="25" spans="1:9" s="1" customFormat="1" x14ac:dyDescent="0.2">
      <c r="A25" s="4"/>
      <c r="B25" s="183"/>
      <c r="C25" s="129"/>
      <c r="D25" s="196"/>
      <c r="E25" s="128"/>
      <c r="F25" s="129"/>
      <c r="G25" s="183"/>
    </row>
    <row r="26" spans="1:9" s="1" customFormat="1" x14ac:dyDescent="0.2">
      <c r="A26" s="30" t="s">
        <v>20</v>
      </c>
      <c r="B26" s="207">
        <v>896247.21</v>
      </c>
      <c r="C26" s="129">
        <v>224061.81</v>
      </c>
      <c r="D26" s="129">
        <v>224061.8</v>
      </c>
      <c r="E26" s="129">
        <v>224061.8</v>
      </c>
      <c r="F26" s="129">
        <v>224061.8</v>
      </c>
      <c r="G26" s="207">
        <v>896247.21</v>
      </c>
      <c r="I26" s="139"/>
    </row>
    <row r="27" spans="1:9" s="1" customFormat="1" x14ac:dyDescent="0.2">
      <c r="A27" s="34" t="s">
        <v>3</v>
      </c>
      <c r="B27" s="202"/>
      <c r="C27" s="210"/>
      <c r="D27" s="196"/>
      <c r="E27" s="128"/>
      <c r="F27" s="129"/>
      <c r="G27" s="202"/>
    </row>
    <row r="28" spans="1:9" x14ac:dyDescent="0.2">
      <c r="B28" s="183"/>
      <c r="C28" s="129"/>
      <c r="D28" s="129"/>
      <c r="E28" s="128"/>
      <c r="F28" s="129"/>
      <c r="G28" s="183"/>
    </row>
    <row r="29" spans="1:9" x14ac:dyDescent="0.2">
      <c r="A29" s="30" t="s">
        <v>20</v>
      </c>
      <c r="B29" s="207">
        <v>238068.33</v>
      </c>
      <c r="C29" s="129">
        <v>59517.09</v>
      </c>
      <c r="D29" s="129">
        <v>59517.08</v>
      </c>
      <c r="E29" s="129">
        <v>59517.08</v>
      </c>
      <c r="F29" s="129">
        <v>59517.08</v>
      </c>
      <c r="G29" s="207">
        <v>238068.33</v>
      </c>
      <c r="I29" s="240"/>
    </row>
    <row r="30" spans="1:9" ht="13.5" thickBot="1" x14ac:dyDescent="0.25">
      <c r="A30" s="30"/>
      <c r="B30" s="207"/>
      <c r="C30" s="129"/>
      <c r="D30" s="129"/>
      <c r="E30" s="129"/>
      <c r="F30" s="129"/>
      <c r="G30" s="129"/>
    </row>
    <row r="31" spans="1:9" ht="16.5" thickBot="1" x14ac:dyDescent="0.3">
      <c r="A31" s="17" t="s">
        <v>21</v>
      </c>
      <c r="B31" s="213">
        <f t="shared" ref="B31:G31" si="0">B29+B26+B23+B17+B12</f>
        <v>4855288.54</v>
      </c>
      <c r="C31" s="251">
        <f t="shared" si="0"/>
        <v>1213822.1600000001</v>
      </c>
      <c r="D31" s="251">
        <f t="shared" si="0"/>
        <v>1213822.1300000001</v>
      </c>
      <c r="E31" s="251">
        <f t="shared" si="0"/>
        <v>1213822.1300000001</v>
      </c>
      <c r="F31" s="251">
        <f t="shared" si="0"/>
        <v>1213822.1200000001</v>
      </c>
      <c r="G31" s="200">
        <f t="shared" si="0"/>
        <v>4855288.54</v>
      </c>
      <c r="H31" s="29"/>
      <c r="I31" s="240"/>
    </row>
    <row r="32" spans="1:9" ht="13.5" thickBot="1" x14ac:dyDescent="0.25">
      <c r="A32" s="30"/>
      <c r="B32" s="243"/>
      <c r="C32" s="240"/>
      <c r="D32" s="240"/>
      <c r="E32" s="240"/>
      <c r="F32" s="240"/>
      <c r="G32" s="240"/>
    </row>
    <row r="33" spans="1:9" ht="16.5" thickBot="1" x14ac:dyDescent="0.3">
      <c r="A33" s="17" t="s">
        <v>5</v>
      </c>
      <c r="B33" s="244"/>
      <c r="C33" s="240"/>
      <c r="D33" s="240"/>
      <c r="E33" s="240"/>
      <c r="F33" s="240"/>
      <c r="G33" s="240"/>
    </row>
    <row r="34" spans="1:9" ht="16.5" thickBot="1" x14ac:dyDescent="0.3">
      <c r="A34" s="43"/>
      <c r="B34" s="245"/>
      <c r="C34" s="242"/>
      <c r="D34" s="235"/>
      <c r="E34" s="236"/>
      <c r="F34" s="240"/>
      <c r="G34" s="240"/>
    </row>
    <row r="35" spans="1:9" ht="13.5" thickBot="1" x14ac:dyDescent="0.25">
      <c r="A35" s="38" t="s">
        <v>7</v>
      </c>
      <c r="B35" s="241"/>
      <c r="C35" s="235"/>
      <c r="D35" s="235"/>
      <c r="E35" s="236"/>
      <c r="F35" s="240"/>
      <c r="G35" s="240"/>
    </row>
    <row r="36" spans="1:9" ht="15" x14ac:dyDescent="0.3">
      <c r="A36" s="252" t="s">
        <v>81</v>
      </c>
      <c r="B36" s="85">
        <v>182194.44</v>
      </c>
      <c r="C36" s="196">
        <v>50000</v>
      </c>
      <c r="D36" s="196">
        <v>50000</v>
      </c>
      <c r="E36" s="128">
        <v>50000</v>
      </c>
      <c r="F36" s="129">
        <v>32194.44</v>
      </c>
      <c r="G36" s="85">
        <v>182194.44</v>
      </c>
      <c r="I36" s="240"/>
    </row>
    <row r="37" spans="1:9" x14ac:dyDescent="0.2">
      <c r="A37" s="1" t="s">
        <v>82</v>
      </c>
      <c r="B37" s="85">
        <v>10000</v>
      </c>
      <c r="C37" s="196">
        <v>10000</v>
      </c>
      <c r="D37" s="196">
        <v>0</v>
      </c>
      <c r="E37" s="196">
        <v>0</v>
      </c>
      <c r="F37" s="196">
        <v>0</v>
      </c>
      <c r="G37" s="85">
        <v>10000</v>
      </c>
    </row>
    <row r="38" spans="1:9" x14ac:dyDescent="0.2">
      <c r="A38" s="117"/>
      <c r="B38" s="85"/>
      <c r="C38" s="196"/>
      <c r="D38" s="196"/>
      <c r="E38" s="128"/>
      <c r="F38" s="129"/>
      <c r="G38" s="205"/>
    </row>
    <row r="39" spans="1:9" x14ac:dyDescent="0.2">
      <c r="A39" s="117"/>
      <c r="B39" s="85"/>
      <c r="C39" s="196"/>
      <c r="D39" s="196"/>
      <c r="E39" s="128"/>
      <c r="F39" s="129"/>
      <c r="G39" s="205"/>
    </row>
    <row r="40" spans="1:9" x14ac:dyDescent="0.2">
      <c r="A40" s="30"/>
      <c r="B40" s="86"/>
      <c r="C40" s="210"/>
      <c r="D40" s="196"/>
      <c r="E40" s="128"/>
      <c r="F40" s="129"/>
      <c r="G40" s="205"/>
    </row>
    <row r="41" spans="1:9" x14ac:dyDescent="0.2">
      <c r="A41" s="30"/>
      <c r="B41" s="86"/>
      <c r="C41" s="211"/>
      <c r="D41" s="196"/>
      <c r="E41" s="128"/>
      <c r="F41" s="129"/>
      <c r="G41" s="205"/>
    </row>
    <row r="42" spans="1:9" x14ac:dyDescent="0.2">
      <c r="A42" s="30" t="s">
        <v>20</v>
      </c>
      <c r="B42" s="86">
        <f>SUM(B36:B37)</f>
        <v>192194.44</v>
      </c>
      <c r="C42" s="129">
        <f>SUM(C36:C37)</f>
        <v>60000</v>
      </c>
      <c r="D42" s="129">
        <f>SUM(D36:D37)</f>
        <v>50000</v>
      </c>
      <c r="E42" s="129">
        <f>SUM(E36:E37)</f>
        <v>50000</v>
      </c>
      <c r="F42" s="129">
        <f>SUM(F36:F37)</f>
        <v>32194.44</v>
      </c>
      <c r="G42" s="86">
        <v>192194.44</v>
      </c>
      <c r="I42" s="240"/>
    </row>
    <row r="43" spans="1:9" ht="13.5" thickBot="1" x14ac:dyDescent="0.25">
      <c r="A43" s="30"/>
      <c r="B43" s="209"/>
      <c r="C43" s="240"/>
      <c r="D43" s="240"/>
      <c r="E43" s="240"/>
      <c r="F43" s="240"/>
      <c r="G43" s="240"/>
      <c r="H43" s="29"/>
    </row>
    <row r="44" spans="1:9" ht="13.5" thickBot="1" x14ac:dyDescent="0.25">
      <c r="A44" s="38" t="s">
        <v>9</v>
      </c>
      <c r="B44" s="241"/>
      <c r="C44" s="236"/>
      <c r="D44" s="236"/>
      <c r="E44" s="236"/>
      <c r="F44" s="240"/>
      <c r="G44" s="240"/>
    </row>
    <row r="45" spans="1:9" x14ac:dyDescent="0.2">
      <c r="A45" s="167"/>
      <c r="B45" s="241"/>
      <c r="C45" s="236"/>
      <c r="D45" s="236"/>
      <c r="E45" s="236"/>
      <c r="F45" s="240"/>
      <c r="G45" s="240"/>
    </row>
    <row r="46" spans="1:9" x14ac:dyDescent="0.2">
      <c r="A46" s="30"/>
      <c r="B46" s="209"/>
      <c r="C46" s="236"/>
      <c r="D46" s="236"/>
      <c r="E46" s="236"/>
      <c r="F46" s="240"/>
      <c r="G46" s="240"/>
    </row>
    <row r="47" spans="1:9" x14ac:dyDescent="0.2">
      <c r="A47" s="30"/>
      <c r="B47" s="209"/>
      <c r="C47" s="138"/>
      <c r="D47" s="236"/>
      <c r="E47" s="236"/>
      <c r="F47" s="240"/>
      <c r="G47" s="240"/>
    </row>
    <row r="48" spans="1:9" ht="13.5" thickBot="1" x14ac:dyDescent="0.25">
      <c r="A48" s="30" t="s">
        <v>20</v>
      </c>
      <c r="B48" s="209"/>
      <c r="C48" s="240">
        <f>SUM(C45:C47)</f>
        <v>0</v>
      </c>
      <c r="D48" s="240">
        <f>SUM(D45:D47)</f>
        <v>0</v>
      </c>
      <c r="E48" s="240">
        <f>SUM(E45:E47)</f>
        <v>0</v>
      </c>
      <c r="F48" s="240">
        <f>SUM(F45:F47)</f>
        <v>0</v>
      </c>
      <c r="G48" s="240">
        <f>SUM(G45:G47)</f>
        <v>0</v>
      </c>
      <c r="H48" s="29"/>
    </row>
    <row r="49" spans="1:7" ht="13.5" thickBot="1" x14ac:dyDescent="0.25">
      <c r="A49" s="38" t="s">
        <v>8</v>
      </c>
      <c r="B49" s="241"/>
      <c r="C49" s="236"/>
      <c r="D49" s="236"/>
      <c r="E49" s="236"/>
      <c r="F49" s="240"/>
      <c r="G49" s="240"/>
    </row>
    <row r="50" spans="1:7" x14ac:dyDescent="0.2">
      <c r="A50" s="30"/>
      <c r="B50" s="209"/>
      <c r="C50" s="138"/>
      <c r="D50" s="236"/>
      <c r="E50" s="236"/>
      <c r="F50" s="240"/>
      <c r="G50" s="240">
        <f t="shared" ref="G50" si="1">SUM(C50:F50)</f>
        <v>0</v>
      </c>
    </row>
    <row r="51" spans="1:7" ht="13.5" thickBot="1" x14ac:dyDescent="0.25">
      <c r="A51" s="30" t="s">
        <v>20</v>
      </c>
      <c r="B51" s="209"/>
      <c r="C51" s="240">
        <f>SUM(C50:C50)</f>
        <v>0</v>
      </c>
      <c r="D51" s="240">
        <f>SUM(D50:D50)</f>
        <v>0</v>
      </c>
      <c r="E51" s="240">
        <f>SUM(E50:E50)</f>
        <v>0</v>
      </c>
      <c r="F51" s="240">
        <f>SUM(F50:F50)</f>
        <v>0</v>
      </c>
      <c r="G51" s="240">
        <f>SUM(G50:G50)</f>
        <v>0</v>
      </c>
    </row>
    <row r="52" spans="1:7" ht="13.5" thickBot="1" x14ac:dyDescent="0.25">
      <c r="A52" s="38" t="s">
        <v>10</v>
      </c>
      <c r="B52" s="241"/>
      <c r="C52" s="236"/>
      <c r="D52" s="236"/>
      <c r="E52" s="236"/>
      <c r="F52" s="240"/>
      <c r="G52" s="240"/>
    </row>
    <row r="53" spans="1:7" ht="13.5" x14ac:dyDescent="0.25">
      <c r="A53" s="126" t="s">
        <v>83</v>
      </c>
      <c r="B53" s="201">
        <v>1380821.14</v>
      </c>
      <c r="C53" s="226">
        <v>800000</v>
      </c>
      <c r="D53" s="128">
        <v>200000</v>
      </c>
      <c r="E53" s="128">
        <v>200000</v>
      </c>
      <c r="F53" s="129">
        <v>180821.14</v>
      </c>
      <c r="G53" s="201">
        <v>1380821.14</v>
      </c>
    </row>
    <row r="54" spans="1:7" ht="13.5" x14ac:dyDescent="0.25">
      <c r="A54" s="126" t="s">
        <v>84</v>
      </c>
      <c r="B54" s="201">
        <v>65376.98</v>
      </c>
      <c r="C54" s="226">
        <v>40000</v>
      </c>
      <c r="D54" s="128">
        <v>15000</v>
      </c>
      <c r="E54" s="128">
        <v>5000</v>
      </c>
      <c r="F54" s="129">
        <v>5376.98</v>
      </c>
      <c r="G54" s="201">
        <v>65376.98</v>
      </c>
    </row>
    <row r="55" spans="1:7" ht="13.5" x14ac:dyDescent="0.25">
      <c r="A55" s="126" t="s">
        <v>85</v>
      </c>
      <c r="B55" s="201">
        <v>15300</v>
      </c>
      <c r="C55" s="226">
        <v>5000</v>
      </c>
      <c r="D55" s="128">
        <v>5000</v>
      </c>
      <c r="E55" s="128">
        <v>3000</v>
      </c>
      <c r="F55" s="129">
        <v>2300</v>
      </c>
      <c r="G55" s="201">
        <v>15300</v>
      </c>
    </row>
    <row r="56" spans="1:7" ht="13.5" x14ac:dyDescent="0.25">
      <c r="A56" s="126" t="s">
        <v>86</v>
      </c>
      <c r="B56" s="201">
        <v>155040</v>
      </c>
      <c r="C56" s="226">
        <v>45000</v>
      </c>
      <c r="D56" s="128">
        <v>45000</v>
      </c>
      <c r="E56" s="128">
        <v>45000</v>
      </c>
      <c r="F56" s="129">
        <v>20040</v>
      </c>
      <c r="G56" s="201">
        <v>155040</v>
      </c>
    </row>
    <row r="57" spans="1:7" ht="13.5" x14ac:dyDescent="0.25">
      <c r="A57" s="126" t="s">
        <v>87</v>
      </c>
      <c r="B57" s="201">
        <v>265750</v>
      </c>
      <c r="C57" s="226">
        <v>90000</v>
      </c>
      <c r="D57" s="128">
        <v>75000</v>
      </c>
      <c r="E57" s="128">
        <v>50750</v>
      </c>
      <c r="F57" s="129">
        <v>50000</v>
      </c>
      <c r="G57" s="201">
        <v>265750</v>
      </c>
    </row>
    <row r="58" spans="1:7" x14ac:dyDescent="0.2">
      <c r="A58" s="182"/>
      <c r="B58" s="201"/>
      <c r="C58" s="226"/>
      <c r="D58" s="128"/>
      <c r="E58" s="128"/>
      <c r="F58" s="129"/>
      <c r="G58" s="129"/>
    </row>
    <row r="59" spans="1:7" x14ac:dyDescent="0.2">
      <c r="A59" s="182"/>
      <c r="B59" s="201"/>
      <c r="C59" s="226"/>
      <c r="D59" s="128"/>
      <c r="E59" s="128"/>
      <c r="F59" s="129"/>
      <c r="G59" s="129"/>
    </row>
    <row r="60" spans="1:7" x14ac:dyDescent="0.2">
      <c r="A60" s="30"/>
      <c r="B60" s="209"/>
      <c r="C60" s="226"/>
      <c r="D60" s="128"/>
      <c r="E60" s="128"/>
      <c r="F60" s="129"/>
      <c r="G60" s="129"/>
    </row>
    <row r="61" spans="1:7" x14ac:dyDescent="0.2">
      <c r="A61" s="117"/>
      <c r="B61" s="130"/>
      <c r="C61" s="128"/>
      <c r="D61" s="128"/>
      <c r="E61" s="128"/>
      <c r="F61" s="129"/>
      <c r="G61" s="129"/>
    </row>
    <row r="62" spans="1:7" ht="13.5" thickBot="1" x14ac:dyDescent="0.25">
      <c r="A62" s="30" t="s">
        <v>20</v>
      </c>
      <c r="B62" s="209">
        <v>1882288.12</v>
      </c>
      <c r="C62" s="139">
        <f>SUM(C53:C61)</f>
        <v>980000</v>
      </c>
      <c r="D62" s="139">
        <f>SUM(D53:D61)</f>
        <v>340000</v>
      </c>
      <c r="E62" s="139">
        <f>SUM(E53:E61)</f>
        <v>303750</v>
      </c>
      <c r="F62" s="139">
        <f>SUM(F53:F61)</f>
        <v>258538.12000000002</v>
      </c>
      <c r="G62" s="139">
        <f>SUM(G53:G61)</f>
        <v>1882288.1199999999</v>
      </c>
    </row>
    <row r="63" spans="1:7" ht="13.5" thickBot="1" x14ac:dyDescent="0.25">
      <c r="A63" s="38" t="s">
        <v>11</v>
      </c>
      <c r="B63" s="241"/>
      <c r="C63" s="236"/>
      <c r="D63" s="236"/>
      <c r="E63" s="236"/>
      <c r="F63" s="240"/>
      <c r="G63" s="240"/>
    </row>
    <row r="64" spans="1:7" x14ac:dyDescent="0.2">
      <c r="A64" s="167"/>
      <c r="B64" s="241"/>
      <c r="C64" s="246"/>
      <c r="D64" s="247"/>
      <c r="E64" s="236"/>
      <c r="F64" s="240"/>
      <c r="G64" s="240"/>
    </row>
    <row r="65" spans="1:9" x14ac:dyDescent="0.2">
      <c r="A65" s="39"/>
      <c r="B65" s="241"/>
      <c r="C65" s="246"/>
      <c r="D65" s="247"/>
      <c r="E65" s="236"/>
      <c r="F65" s="240"/>
      <c r="G65" s="240"/>
    </row>
    <row r="66" spans="1:9" x14ac:dyDescent="0.2">
      <c r="A66" s="39"/>
      <c r="B66" s="241"/>
      <c r="C66" s="246"/>
      <c r="D66" s="247"/>
      <c r="E66" s="236"/>
      <c r="F66" s="240"/>
      <c r="G66" s="240">
        <f t="shared" ref="G66" si="2">SUM(C66:F66)</f>
        <v>0</v>
      </c>
    </row>
    <row r="67" spans="1:9" ht="13.5" x14ac:dyDescent="0.25">
      <c r="A67" s="126" t="s">
        <v>63</v>
      </c>
      <c r="B67" s="86">
        <v>477993.42</v>
      </c>
      <c r="C67" s="226">
        <v>100000</v>
      </c>
      <c r="D67" s="128">
        <v>200000</v>
      </c>
      <c r="E67" s="128">
        <v>150000</v>
      </c>
      <c r="F67" s="129">
        <v>27993.42</v>
      </c>
      <c r="G67" s="209">
        <v>477993.42</v>
      </c>
    </row>
    <row r="68" spans="1:9" x14ac:dyDescent="0.2">
      <c r="A68" s="30" t="s">
        <v>14</v>
      </c>
      <c r="B68" s="209"/>
      <c r="C68" s="211"/>
      <c r="D68" s="247"/>
      <c r="E68" s="236"/>
      <c r="F68" s="240"/>
      <c r="G68" s="240"/>
    </row>
    <row r="69" spans="1:9" x14ac:dyDescent="0.2">
      <c r="A69" s="30" t="s">
        <v>20</v>
      </c>
      <c r="B69" s="209">
        <v>477993.42</v>
      </c>
      <c r="C69" s="129">
        <f>SUM(C65:C68)</f>
        <v>100000</v>
      </c>
      <c r="D69" s="129">
        <f>SUM(D65:D68)</f>
        <v>200000</v>
      </c>
      <c r="E69" s="129">
        <f>SUM(E65:E68)</f>
        <v>150000</v>
      </c>
      <c r="F69" s="129">
        <f>SUM(F65:F68)</f>
        <v>27993.42</v>
      </c>
      <c r="G69" s="139">
        <f>SUM(G65:G68)</f>
        <v>477993.42</v>
      </c>
      <c r="H69" s="29"/>
      <c r="I69" s="240"/>
    </row>
    <row r="70" spans="1:9" x14ac:dyDescent="0.2">
      <c r="A70" s="34" t="s">
        <v>12</v>
      </c>
      <c r="B70" s="234"/>
      <c r="C70" s="211"/>
      <c r="D70" s="247"/>
      <c r="E70" s="236"/>
      <c r="F70" s="240"/>
      <c r="G70" s="240"/>
    </row>
    <row r="71" spans="1:9" x14ac:dyDescent="0.2">
      <c r="A71" s="167"/>
      <c r="B71" s="241"/>
      <c r="C71" s="246"/>
      <c r="D71" s="236"/>
      <c r="E71" s="236"/>
      <c r="F71" s="240"/>
      <c r="G71" s="240"/>
    </row>
    <row r="72" spans="1:9" x14ac:dyDescent="0.2">
      <c r="A72" s="30"/>
      <c r="B72" s="209"/>
      <c r="C72" s="248"/>
      <c r="D72" s="236"/>
      <c r="E72" s="236"/>
      <c r="F72" s="240"/>
      <c r="G72" s="240">
        <f>SUM(C72:F72)</f>
        <v>0</v>
      </c>
    </row>
    <row r="73" spans="1:9" x14ac:dyDescent="0.2">
      <c r="A73" s="30" t="s">
        <v>20</v>
      </c>
      <c r="B73" s="209"/>
      <c r="C73" s="139">
        <f>SUM(C72:C72)</f>
        <v>0</v>
      </c>
      <c r="D73" s="139">
        <f>SUM(D72:D72)</f>
        <v>0</v>
      </c>
      <c r="E73" s="139">
        <f>SUM(E72:E72)</f>
        <v>0</v>
      </c>
      <c r="F73" s="139">
        <f>SUM(F72:F72)</f>
        <v>0</v>
      </c>
      <c r="G73" s="139">
        <f>SUM(G72:G72)</f>
        <v>0</v>
      </c>
      <c r="H73" s="29"/>
    </row>
    <row r="74" spans="1:9" x14ac:dyDescent="0.2">
      <c r="A74" s="45" t="s">
        <v>13</v>
      </c>
      <c r="B74" s="241"/>
      <c r="C74" s="235"/>
      <c r="D74" s="199"/>
      <c r="E74" s="138"/>
      <c r="F74" s="240"/>
      <c r="G74" s="240"/>
    </row>
    <row r="75" spans="1:9" ht="13.5" x14ac:dyDescent="0.25">
      <c r="A75" s="126" t="s">
        <v>88</v>
      </c>
      <c r="B75" s="198">
        <v>581438.93999999994</v>
      </c>
      <c r="C75" s="253">
        <v>200000</v>
      </c>
      <c r="D75" s="197">
        <v>150000</v>
      </c>
      <c r="E75" s="253">
        <v>150000</v>
      </c>
      <c r="F75" s="254">
        <v>81438.94</v>
      </c>
      <c r="G75" s="198">
        <v>581438.93999999994</v>
      </c>
    </row>
    <row r="76" spans="1:9" s="26" customFormat="1" ht="13.5" x14ac:dyDescent="0.25">
      <c r="A76" s="133" t="s">
        <v>89</v>
      </c>
      <c r="B76" s="198">
        <v>4079.75</v>
      </c>
      <c r="C76" s="253">
        <v>2000</v>
      </c>
      <c r="D76" s="197">
        <v>1000</v>
      </c>
      <c r="E76" s="253">
        <v>500</v>
      </c>
      <c r="F76" s="254">
        <v>579.75</v>
      </c>
      <c r="G76" s="198">
        <v>4079.75</v>
      </c>
    </row>
    <row r="77" spans="1:9" s="26" customFormat="1" x14ac:dyDescent="0.2">
      <c r="A77" s="31"/>
      <c r="B77" s="194"/>
      <c r="C77" s="200"/>
      <c r="D77" s="239"/>
      <c r="E77" s="250"/>
      <c r="F77" s="249"/>
      <c r="G77" s="249">
        <f t="shared" ref="G77" si="3">SUM(C77:F77)</f>
        <v>0</v>
      </c>
    </row>
    <row r="78" spans="1:9" s="1" customFormat="1" x14ac:dyDescent="0.2">
      <c r="A78" s="30" t="s">
        <v>20</v>
      </c>
      <c r="B78" s="209">
        <v>585518.68999999994</v>
      </c>
      <c r="C78" s="129">
        <f>SUM(C75:C76)</f>
        <v>202000</v>
      </c>
      <c r="D78" s="129">
        <f>SUM(D75:D76)</f>
        <v>151000</v>
      </c>
      <c r="E78" s="129">
        <f>SUM(E75:E76)</f>
        <v>150500</v>
      </c>
      <c r="F78" s="129">
        <f>SUM(F75:F76)</f>
        <v>82018.69</v>
      </c>
      <c r="G78" s="139">
        <f>SUM(C75:F76)</f>
        <v>585518.68999999994</v>
      </c>
      <c r="H78" s="41"/>
      <c r="I78" s="139"/>
    </row>
    <row r="79" spans="1:9" s="1" customFormat="1" ht="13.5" thickBot="1" x14ac:dyDescent="0.25">
      <c r="A79" s="30"/>
      <c r="B79" s="209"/>
      <c r="C79" s="139"/>
      <c r="D79" s="139"/>
      <c r="E79" s="139"/>
      <c r="F79" s="139"/>
      <c r="G79" s="139"/>
      <c r="H79" s="41"/>
    </row>
    <row r="80" spans="1:9" ht="18.75" thickBot="1" x14ac:dyDescent="0.3">
      <c r="A80" s="17" t="s">
        <v>22</v>
      </c>
      <c r="B80" s="257">
        <f t="shared" ref="B80:G80" si="4">B42+B62+B69+B78</f>
        <v>3137994.67</v>
      </c>
      <c r="C80" s="257">
        <f t="shared" si="4"/>
        <v>1342000</v>
      </c>
      <c r="D80" s="257">
        <f t="shared" si="4"/>
        <v>741000</v>
      </c>
      <c r="E80" s="257">
        <f t="shared" si="4"/>
        <v>654250</v>
      </c>
      <c r="F80" s="257">
        <f t="shared" si="4"/>
        <v>400744.67</v>
      </c>
      <c r="G80" s="257">
        <f t="shared" si="4"/>
        <v>3137994.67</v>
      </c>
      <c r="H80" s="29"/>
    </row>
    <row r="81" spans="1:13" s="1" customFormat="1" x14ac:dyDescent="0.2">
      <c r="A81" s="30"/>
      <c r="B81" s="139"/>
      <c r="C81" s="139"/>
      <c r="D81" s="139"/>
      <c r="E81" s="139"/>
      <c r="F81" s="139"/>
      <c r="G81" s="139"/>
      <c r="H81" s="41"/>
    </row>
    <row r="82" spans="1:13" ht="20.25" x14ac:dyDescent="0.3">
      <c r="A82" s="46" t="s">
        <v>90</v>
      </c>
      <c r="B82" s="255">
        <f>B31+B80</f>
        <v>7993283.21</v>
      </c>
      <c r="C82" s="255">
        <f t="shared" ref="C82:G82" si="5">C31+C80</f>
        <v>2555822.16</v>
      </c>
      <c r="D82" s="255">
        <f t="shared" si="5"/>
        <v>1954822.1300000001</v>
      </c>
      <c r="E82" s="255">
        <f t="shared" si="5"/>
        <v>1868072.1300000001</v>
      </c>
      <c r="F82" s="255">
        <f t="shared" si="5"/>
        <v>1614566.79</v>
      </c>
      <c r="G82" s="255">
        <f t="shared" si="5"/>
        <v>7993283.21</v>
      </c>
      <c r="I82" s="240"/>
    </row>
    <row r="84" spans="1:13" s="117" customFormat="1" x14ac:dyDescent="0.2">
      <c r="B84" s="85"/>
      <c r="C84" s="118"/>
      <c r="D84" s="118"/>
      <c r="E84" s="119"/>
      <c r="M84" s="120"/>
    </row>
    <row r="85" spans="1:13" s="117" customFormat="1" ht="19.5" thickBot="1" x14ac:dyDescent="0.35">
      <c r="A85" s="121" t="s">
        <v>58</v>
      </c>
      <c r="B85" s="85"/>
      <c r="C85" s="118"/>
      <c r="D85" s="118"/>
      <c r="E85" s="119"/>
    </row>
    <row r="86" spans="1:13" s="117" customFormat="1" ht="17.25" thickBot="1" x14ac:dyDescent="0.35">
      <c r="A86" s="256" t="s">
        <v>5</v>
      </c>
      <c r="B86" s="86"/>
      <c r="C86" s="84"/>
      <c r="D86" s="84"/>
      <c r="E86" s="119"/>
    </row>
    <row r="87" spans="1:13" s="117" customFormat="1" ht="13.5" x14ac:dyDescent="0.25">
      <c r="A87" s="123"/>
      <c r="B87" s="85"/>
      <c r="C87" s="118"/>
      <c r="D87" s="118"/>
      <c r="E87" s="119"/>
    </row>
    <row r="88" spans="1:13" s="117" customFormat="1" ht="14.25" thickBot="1" x14ac:dyDescent="0.3">
      <c r="A88" s="123"/>
      <c r="B88" s="85"/>
      <c r="C88" s="118"/>
      <c r="D88" s="118"/>
      <c r="E88" s="119"/>
    </row>
    <row r="89" spans="1:13" s="117" customFormat="1" ht="14.25" thickBot="1" x14ac:dyDescent="0.3">
      <c r="A89" s="124" t="s">
        <v>11</v>
      </c>
      <c r="B89" s="85"/>
      <c r="C89" s="118"/>
      <c r="D89" s="118"/>
      <c r="E89" s="119"/>
    </row>
    <row r="90" spans="1:13" s="117" customFormat="1" ht="13.5" x14ac:dyDescent="0.25">
      <c r="A90" s="125" t="s">
        <v>62</v>
      </c>
      <c r="B90" s="85"/>
      <c r="C90" s="118"/>
      <c r="D90" s="118"/>
      <c r="E90" s="119"/>
    </row>
    <row r="91" spans="1:13" s="117" customFormat="1" ht="13.5" x14ac:dyDescent="0.25">
      <c r="A91" s="126" t="s">
        <v>63</v>
      </c>
      <c r="B91" s="85"/>
      <c r="C91" s="118"/>
      <c r="D91" s="118"/>
      <c r="E91" s="119"/>
    </row>
    <row r="92" spans="1:13" s="117" customFormat="1" ht="13.5" x14ac:dyDescent="0.25">
      <c r="A92" s="123"/>
      <c r="B92" s="85"/>
      <c r="C92" s="118"/>
      <c r="D92" s="118"/>
      <c r="E92" s="119"/>
    </row>
    <row r="93" spans="1:13" s="117" customFormat="1" ht="13.5" x14ac:dyDescent="0.25">
      <c r="A93" s="123"/>
      <c r="B93" s="85"/>
      <c r="C93" s="118"/>
      <c r="D93" s="118"/>
      <c r="E93" s="119"/>
    </row>
    <row r="94" spans="1:13" s="117" customFormat="1" ht="15" x14ac:dyDescent="0.3">
      <c r="A94" s="127" t="s">
        <v>20</v>
      </c>
      <c r="B94" s="110">
        <v>360000</v>
      </c>
      <c r="C94" s="128">
        <v>160000</v>
      </c>
      <c r="D94" s="128">
        <v>100000</v>
      </c>
      <c r="E94" s="128">
        <v>50000</v>
      </c>
      <c r="F94" s="129">
        <v>50000</v>
      </c>
      <c r="G94" s="110">
        <f>SUM(C94:F94)</f>
        <v>360000</v>
      </c>
      <c r="I94" s="111">
        <f>+B94-G94</f>
        <v>0</v>
      </c>
    </row>
    <row r="95" spans="1:13" s="117" customFormat="1" ht="13.5" x14ac:dyDescent="0.25">
      <c r="A95" s="123"/>
      <c r="B95" s="85"/>
      <c r="C95" s="128"/>
      <c r="D95" s="128"/>
      <c r="E95" s="128"/>
      <c r="F95" s="129"/>
      <c r="G95" s="130"/>
    </row>
    <row r="96" spans="1:13" s="117" customFormat="1" ht="13.5" x14ac:dyDescent="0.25">
      <c r="A96" s="131" t="s">
        <v>13</v>
      </c>
      <c r="B96" s="85"/>
      <c r="C96" s="128"/>
      <c r="D96" s="128"/>
      <c r="E96" s="128"/>
      <c r="F96" s="129"/>
      <c r="G96" s="130"/>
    </row>
    <row r="97" spans="1:13" s="117" customFormat="1" ht="13.5" x14ac:dyDescent="0.25">
      <c r="A97" s="132" t="s">
        <v>64</v>
      </c>
      <c r="B97" s="85"/>
      <c r="C97" s="128"/>
      <c r="D97" s="128"/>
      <c r="E97" s="128"/>
      <c r="F97" s="129"/>
      <c r="G97" s="130"/>
    </row>
    <row r="98" spans="1:13" s="117" customFormat="1" ht="13.5" x14ac:dyDescent="0.25">
      <c r="A98" s="126" t="s">
        <v>65</v>
      </c>
      <c r="B98" s="85"/>
      <c r="C98" s="128"/>
      <c r="D98" s="128"/>
      <c r="E98" s="128"/>
      <c r="F98" s="129"/>
      <c r="G98" s="130"/>
    </row>
    <row r="99" spans="1:13" s="117" customFormat="1" ht="13.5" x14ac:dyDescent="0.25">
      <c r="A99" s="133"/>
      <c r="B99" s="85"/>
      <c r="C99" s="128"/>
      <c r="D99" s="128"/>
      <c r="E99" s="128"/>
      <c r="F99" s="129"/>
      <c r="G99" s="130"/>
    </row>
    <row r="100" spans="1:13" s="117" customFormat="1" ht="13.5" x14ac:dyDescent="0.25">
      <c r="A100" s="123"/>
      <c r="B100" s="85"/>
      <c r="C100" s="128"/>
      <c r="D100" s="128"/>
      <c r="E100" s="128"/>
      <c r="F100" s="129"/>
      <c r="G100" s="130"/>
    </row>
    <row r="101" spans="1:13" s="117" customFormat="1" ht="15" x14ac:dyDescent="0.3">
      <c r="A101" s="127" t="s">
        <v>20</v>
      </c>
      <c r="B101" s="110">
        <v>150000</v>
      </c>
      <c r="C101" s="128">
        <v>100000</v>
      </c>
      <c r="D101" s="128">
        <v>25000</v>
      </c>
      <c r="E101" s="128">
        <v>12000</v>
      </c>
      <c r="F101" s="129">
        <v>13000</v>
      </c>
      <c r="G101" s="110">
        <f>SUM(C101:F101)</f>
        <v>150000</v>
      </c>
      <c r="I101" s="111">
        <f>+B101-G101</f>
        <v>0</v>
      </c>
      <c r="M101" s="129"/>
    </row>
    <row r="102" spans="1:13" s="117" customFormat="1" ht="13.5" x14ac:dyDescent="0.25">
      <c r="A102" s="123"/>
      <c r="B102" s="85"/>
      <c r="C102" s="128"/>
      <c r="D102" s="128"/>
      <c r="E102" s="128"/>
      <c r="F102" s="129"/>
      <c r="G102" s="129"/>
    </row>
    <row r="103" spans="1:13" s="117" customFormat="1" ht="16.5" x14ac:dyDescent="0.3">
      <c r="A103" s="134" t="s">
        <v>66</v>
      </c>
      <c r="B103" s="115">
        <f t="shared" ref="B103:G103" si="6">SUM(B94:B101)</f>
        <v>510000</v>
      </c>
      <c r="C103" s="135">
        <f t="shared" si="6"/>
        <v>260000</v>
      </c>
      <c r="D103" s="135">
        <f t="shared" si="6"/>
        <v>125000</v>
      </c>
      <c r="E103" s="135">
        <f t="shared" si="6"/>
        <v>62000</v>
      </c>
      <c r="F103" s="136">
        <f t="shared" si="6"/>
        <v>63000</v>
      </c>
      <c r="G103" s="136">
        <f t="shared" si="6"/>
        <v>510000</v>
      </c>
    </row>
    <row r="104" spans="1:13" s="117" customFormat="1" ht="13.5" x14ac:dyDescent="0.25">
      <c r="A104" s="123"/>
      <c r="B104" s="85"/>
      <c r="C104" s="118"/>
      <c r="D104" s="118"/>
      <c r="E104" s="119"/>
    </row>
    <row r="105" spans="1:13" s="117" customFormat="1" ht="13.5" x14ac:dyDescent="0.25">
      <c r="A105" s="123"/>
      <c r="B105" s="85"/>
      <c r="C105" s="118"/>
      <c r="D105" s="118"/>
      <c r="E105" s="119"/>
    </row>
    <row r="106" spans="1:13" s="117" customFormat="1" ht="18.75" x14ac:dyDescent="0.3">
      <c r="A106" s="121" t="s">
        <v>67</v>
      </c>
      <c r="B106" s="85"/>
      <c r="C106" s="118"/>
      <c r="D106" s="118"/>
      <c r="E106" s="119"/>
    </row>
    <row r="107" spans="1:13" s="117" customFormat="1" ht="19.5" thickBot="1" x14ac:dyDescent="0.35">
      <c r="A107" s="137"/>
      <c r="B107" s="85"/>
      <c r="C107" s="118"/>
      <c r="D107" s="118"/>
      <c r="E107" s="119"/>
    </row>
    <row r="108" spans="1:13" s="117" customFormat="1" ht="17.25" thickBot="1" x14ac:dyDescent="0.35">
      <c r="A108" s="122" t="s">
        <v>5</v>
      </c>
      <c r="B108" s="85"/>
      <c r="C108" s="118"/>
      <c r="D108" s="118"/>
      <c r="E108" s="119"/>
    </row>
    <row r="109" spans="1:13" s="117" customFormat="1" ht="14.25" thickBot="1" x14ac:dyDescent="0.3">
      <c r="A109" s="123"/>
      <c r="B109" s="85"/>
      <c r="C109" s="118"/>
      <c r="D109" s="118"/>
      <c r="E109" s="119"/>
    </row>
    <row r="110" spans="1:13" s="117" customFormat="1" ht="14.25" thickBot="1" x14ac:dyDescent="0.3">
      <c r="A110" s="124" t="s">
        <v>11</v>
      </c>
      <c r="B110" s="85"/>
      <c r="C110" s="118"/>
      <c r="D110" s="118"/>
      <c r="E110" s="119"/>
    </row>
    <row r="111" spans="1:13" s="117" customFormat="1" ht="13.5" x14ac:dyDescent="0.25">
      <c r="A111" s="125" t="s">
        <v>68</v>
      </c>
      <c r="B111" s="85"/>
      <c r="C111" s="118"/>
      <c r="D111" s="118"/>
      <c r="E111" s="119"/>
    </row>
    <row r="112" spans="1:13" s="117" customFormat="1" ht="13.5" x14ac:dyDescent="0.25">
      <c r="A112" s="126" t="s">
        <v>63</v>
      </c>
      <c r="B112" s="85"/>
      <c r="C112" s="118"/>
      <c r="D112" s="118"/>
      <c r="E112" s="119"/>
    </row>
    <row r="113" spans="1:12" s="117" customFormat="1" ht="13.5" x14ac:dyDescent="0.25">
      <c r="A113" s="123"/>
      <c r="B113" s="85"/>
      <c r="C113" s="118"/>
      <c r="D113" s="118"/>
      <c r="E113" s="119"/>
    </row>
    <row r="114" spans="1:12" s="117" customFormat="1" x14ac:dyDescent="0.2">
      <c r="B114" s="85"/>
      <c r="C114" s="118"/>
      <c r="D114" s="118"/>
      <c r="E114" s="119"/>
    </row>
    <row r="115" spans="1:12" s="117" customFormat="1" ht="15" x14ac:dyDescent="0.3">
      <c r="A115" s="127" t="s">
        <v>20</v>
      </c>
      <c r="B115" s="112">
        <v>64160</v>
      </c>
      <c r="C115" s="128">
        <v>0</v>
      </c>
      <c r="D115" s="128">
        <v>0</v>
      </c>
      <c r="E115" s="128">
        <v>0</v>
      </c>
      <c r="F115" s="129">
        <v>0</v>
      </c>
      <c r="G115" s="112">
        <v>64160</v>
      </c>
      <c r="I115" s="111"/>
    </row>
    <row r="116" spans="1:12" s="117" customFormat="1" x14ac:dyDescent="0.2">
      <c r="B116" s="85"/>
      <c r="C116" s="118"/>
      <c r="D116" s="118"/>
      <c r="E116" s="119"/>
    </row>
    <row r="117" spans="1:12" s="117" customFormat="1" ht="16.5" x14ac:dyDescent="0.3">
      <c r="A117" s="134" t="s">
        <v>69</v>
      </c>
      <c r="B117" s="114">
        <f>SUM(B115:B116)</f>
        <v>64160</v>
      </c>
      <c r="C117" s="135">
        <f>SUM(C115:C116)</f>
        <v>0</v>
      </c>
      <c r="D117" s="135">
        <f>SUM(D115)</f>
        <v>0</v>
      </c>
      <c r="E117" s="135">
        <f>SUM(E115:E115)</f>
        <v>0</v>
      </c>
      <c r="F117" s="136">
        <f>SUM(F115)</f>
        <v>0</v>
      </c>
      <c r="G117" s="114">
        <f>SUM(G115)</f>
        <v>64160</v>
      </c>
      <c r="H117" s="129"/>
    </row>
    <row r="118" spans="1:12" s="117" customFormat="1" x14ac:dyDescent="0.2">
      <c r="B118" s="85"/>
      <c r="C118" s="118"/>
      <c r="D118" s="118"/>
      <c r="E118" s="119"/>
    </row>
    <row r="119" spans="1:12" ht="13.5" x14ac:dyDescent="0.25">
      <c r="A119" s="89"/>
      <c r="B119" s="109"/>
      <c r="C119" s="109"/>
      <c r="D119" s="109"/>
      <c r="E119" s="109"/>
      <c r="F119" s="109"/>
      <c r="G119" s="109"/>
      <c r="H119" s="109"/>
      <c r="I119" s="109"/>
      <c r="J119" s="109"/>
      <c r="K119" s="109"/>
      <c r="L119" s="109"/>
    </row>
    <row r="121" spans="1:12" ht="20.25" x14ac:dyDescent="0.3">
      <c r="A121" s="285"/>
      <c r="B121" s="286"/>
      <c r="C121" s="286"/>
      <c r="D121" s="286"/>
      <c r="E121" s="286"/>
      <c r="F121" s="286"/>
      <c r="G121" s="286"/>
      <c r="I121" s="176"/>
    </row>
  </sheetData>
  <printOptions horizontalCentered="1" gridLines="1"/>
  <pageMargins left="0.27" right="0.25" top="0.6" bottom="0.56000000000000005" header="0.27" footer="0.21"/>
  <pageSetup scale="71" fitToHeight="0" orientation="landscape" r:id="rId1"/>
  <headerFooter>
    <oddFooter>&amp;L&amp;F&amp;RPage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L100"/>
  <sheetViews>
    <sheetView zoomScaleNormal="100" workbookViewId="0">
      <pane xSplit="1" ySplit="4" topLeftCell="B67" activePane="bottomRight" state="frozen"/>
      <selection activeCell="A136" sqref="A136"/>
      <selection pane="topRight" activeCell="A136" sqref="A136"/>
      <selection pane="bottomLeft" activeCell="A136" sqref="A136"/>
      <selection pane="bottomRight" activeCell="J90" sqref="J90"/>
    </sheetView>
  </sheetViews>
  <sheetFormatPr defaultColWidth="9.140625" defaultRowHeight="12.75" x14ac:dyDescent="0.2"/>
  <cols>
    <col min="1" max="1" width="62.85546875" style="4" bestFit="1" customWidth="1"/>
    <col min="2" max="2" width="20.7109375" style="140" bestFit="1" customWidth="1"/>
    <col min="3" max="4" width="17.85546875" style="2" bestFit="1" customWidth="1"/>
    <col min="5" max="5" width="17.85546875" style="3" bestFit="1" customWidth="1"/>
    <col min="6" max="7" width="17.85546875" style="4" bestFit="1" customWidth="1"/>
    <col min="8" max="8" width="11.7109375" style="4" bestFit="1" customWidth="1"/>
    <col min="9" max="10" width="12.7109375" style="4" bestFit="1" customWidth="1"/>
    <col min="11" max="16384" width="9.140625" style="4"/>
  </cols>
  <sheetData>
    <row r="1" spans="1:7" x14ac:dyDescent="0.2">
      <c r="A1" s="1" t="s">
        <v>35</v>
      </c>
    </row>
    <row r="2" spans="1:7" x14ac:dyDescent="0.2">
      <c r="A2" s="1"/>
    </row>
    <row r="3" spans="1:7" s="8" customFormat="1" ht="20.25" customHeight="1" thickBot="1" x14ac:dyDescent="0.35">
      <c r="A3" s="5" t="s">
        <v>42</v>
      </c>
      <c r="B3" s="141"/>
      <c r="C3" s="55"/>
      <c r="D3" s="55"/>
      <c r="E3" s="7"/>
    </row>
    <row r="4" spans="1:7" s="9" customFormat="1" ht="26.25" thickBot="1" x14ac:dyDescent="0.25">
      <c r="B4" s="142" t="s">
        <v>23</v>
      </c>
      <c r="C4" s="59" t="s">
        <v>15</v>
      </c>
      <c r="D4" s="60" t="s">
        <v>16</v>
      </c>
      <c r="E4" s="12" t="s">
        <v>17</v>
      </c>
      <c r="F4" s="13" t="s">
        <v>18</v>
      </c>
      <c r="G4" s="13" t="s">
        <v>19</v>
      </c>
    </row>
    <row r="5" spans="1:7" s="9" customFormat="1" ht="13.5" thickBot="1" x14ac:dyDescent="0.25">
      <c r="B5" s="143"/>
      <c r="C5" s="63"/>
      <c r="D5" s="63"/>
      <c r="E5" s="16"/>
      <c r="F5" s="16"/>
      <c r="G5" s="16"/>
    </row>
    <row r="6" spans="1:7" s="9" customFormat="1" ht="16.5" thickBot="1" x14ac:dyDescent="0.3">
      <c r="A6" s="17" t="s">
        <v>6</v>
      </c>
      <c r="B6" s="82"/>
      <c r="C6" s="64"/>
      <c r="D6" s="64"/>
      <c r="E6" s="20"/>
    </row>
    <row r="7" spans="1:7" s="9" customFormat="1" ht="16.5" thickBot="1" x14ac:dyDescent="0.3">
      <c r="A7" s="21"/>
      <c r="B7" s="81"/>
    </row>
    <row r="8" spans="1:7" s="25" customFormat="1" ht="13.5" thickBot="1" x14ac:dyDescent="0.25">
      <c r="A8" s="22" t="s">
        <v>0</v>
      </c>
      <c r="B8" s="144"/>
      <c r="C8" s="24"/>
      <c r="D8" s="24"/>
      <c r="E8" s="3"/>
    </row>
    <row r="9" spans="1:7" x14ac:dyDescent="0.2">
      <c r="B9" s="145"/>
      <c r="C9" s="27"/>
      <c r="D9" s="28"/>
      <c r="E9" s="27"/>
      <c r="F9" s="29"/>
      <c r="G9" s="29"/>
    </row>
    <row r="10" spans="1:7" x14ac:dyDescent="0.2">
      <c r="B10" s="145"/>
      <c r="C10" s="27"/>
      <c r="D10" s="28"/>
      <c r="E10" s="27"/>
      <c r="F10" s="29"/>
      <c r="G10" s="29"/>
    </row>
    <row r="11" spans="1:7" x14ac:dyDescent="0.2">
      <c r="A11" s="30"/>
      <c r="B11" s="76"/>
      <c r="C11" s="65"/>
      <c r="D11" s="66"/>
      <c r="E11" s="27"/>
      <c r="F11" s="29"/>
      <c r="G11" s="29"/>
    </row>
    <row r="12" spans="1:7" x14ac:dyDescent="0.2">
      <c r="A12" s="30" t="s">
        <v>20</v>
      </c>
      <c r="B12" s="194">
        <v>2915813.65</v>
      </c>
      <c r="C12" s="240">
        <v>728953.42</v>
      </c>
      <c r="D12" s="240">
        <v>728953.41</v>
      </c>
      <c r="E12" s="240">
        <v>728953.41</v>
      </c>
      <c r="F12" s="240">
        <v>728953.41</v>
      </c>
      <c r="G12" s="194">
        <f>SUM(C12:F12)</f>
        <v>2915813.6500000004</v>
      </c>
    </row>
    <row r="13" spans="1:7" x14ac:dyDescent="0.2">
      <c r="A13" s="34" t="s">
        <v>1</v>
      </c>
      <c r="B13" s="258"/>
      <c r="C13" s="235"/>
      <c r="D13" s="239"/>
      <c r="E13" s="235"/>
      <c r="F13" s="240"/>
      <c r="G13" s="240"/>
    </row>
    <row r="14" spans="1:7" x14ac:dyDescent="0.2">
      <c r="B14" s="259"/>
      <c r="C14" s="235"/>
      <c r="D14" s="239"/>
      <c r="E14" s="235"/>
      <c r="F14" s="240"/>
      <c r="G14" s="240"/>
    </row>
    <row r="15" spans="1:7" x14ac:dyDescent="0.2">
      <c r="A15" s="30"/>
      <c r="B15" s="194"/>
      <c r="C15" s="199"/>
      <c r="D15" s="239"/>
      <c r="E15" s="235"/>
      <c r="F15" s="240"/>
      <c r="G15" s="240"/>
    </row>
    <row r="16" spans="1:7" x14ac:dyDescent="0.2">
      <c r="B16" s="259"/>
      <c r="C16" s="235"/>
      <c r="D16" s="239"/>
      <c r="E16" s="235"/>
      <c r="F16" s="240"/>
      <c r="G16" s="240"/>
    </row>
    <row r="17" spans="1:9" x14ac:dyDescent="0.2">
      <c r="A17" s="3" t="s">
        <v>20</v>
      </c>
      <c r="B17" s="194">
        <v>498188.67</v>
      </c>
      <c r="C17" s="240">
        <v>124547.17</v>
      </c>
      <c r="D17" s="240">
        <v>124547.17</v>
      </c>
      <c r="E17" s="240">
        <v>124547.17</v>
      </c>
      <c r="F17" s="240">
        <v>124547.16</v>
      </c>
      <c r="G17" s="139">
        <f>SUM(C17:F17)</f>
        <v>498188.67000000004</v>
      </c>
    </row>
    <row r="18" spans="1:9" x14ac:dyDescent="0.2">
      <c r="A18" s="34" t="s">
        <v>2</v>
      </c>
      <c r="B18" s="258"/>
      <c r="C18" s="235"/>
      <c r="D18" s="239"/>
      <c r="E18" s="235"/>
      <c r="F18" s="240"/>
      <c r="G18" s="240"/>
    </row>
    <row r="19" spans="1:9" x14ac:dyDescent="0.2">
      <c r="B19" s="259"/>
      <c r="C19" s="235"/>
      <c r="D19" s="239"/>
      <c r="E19" s="235"/>
      <c r="F19" s="240"/>
      <c r="G19" s="240"/>
    </row>
    <row r="20" spans="1:9" x14ac:dyDescent="0.2">
      <c r="A20" s="30"/>
      <c r="B20" s="194"/>
      <c r="C20" s="199"/>
      <c r="D20" s="239"/>
      <c r="E20" s="235"/>
      <c r="F20" s="240"/>
      <c r="G20" s="240"/>
    </row>
    <row r="21" spans="1:9" x14ac:dyDescent="0.2">
      <c r="B21" s="259"/>
      <c r="C21" s="235"/>
      <c r="D21" s="239"/>
      <c r="E21" s="235"/>
      <c r="F21" s="240"/>
      <c r="G21" s="240"/>
    </row>
    <row r="22" spans="1:9" x14ac:dyDescent="0.2">
      <c r="A22" s="30"/>
      <c r="B22" s="194"/>
      <c r="C22" s="200"/>
      <c r="D22" s="239"/>
      <c r="E22" s="236"/>
      <c r="F22" s="240"/>
      <c r="G22" s="240"/>
    </row>
    <row r="23" spans="1:9" ht="13.5" thickBot="1" x14ac:dyDescent="0.25">
      <c r="A23" s="30" t="s">
        <v>20</v>
      </c>
      <c r="B23" s="194">
        <v>52600</v>
      </c>
      <c r="C23" s="240">
        <v>13150</v>
      </c>
      <c r="D23" s="240">
        <v>13150</v>
      </c>
      <c r="E23" s="240">
        <v>13150</v>
      </c>
      <c r="F23" s="240">
        <v>13150</v>
      </c>
      <c r="G23" s="139">
        <f>SUM(C23:F23)</f>
        <v>52600</v>
      </c>
    </row>
    <row r="24" spans="1:9" s="1" customFormat="1" ht="13.5" thickBot="1" x14ac:dyDescent="0.25">
      <c r="A24" s="38" t="s">
        <v>4</v>
      </c>
      <c r="B24" s="260"/>
      <c r="C24" s="236"/>
      <c r="D24" s="235"/>
      <c r="E24" s="138"/>
      <c r="F24" s="139"/>
      <c r="G24" s="139"/>
    </row>
    <row r="25" spans="1:9" s="1" customFormat="1" x14ac:dyDescent="0.2">
      <c r="A25" s="4"/>
      <c r="B25" s="259"/>
      <c r="C25" s="139"/>
      <c r="D25" s="199"/>
      <c r="E25" s="138"/>
      <c r="F25" s="139"/>
      <c r="G25" s="240"/>
    </row>
    <row r="26" spans="1:9" s="1" customFormat="1" x14ac:dyDescent="0.2">
      <c r="A26" s="30" t="s">
        <v>20</v>
      </c>
      <c r="B26" s="194">
        <v>887640.59</v>
      </c>
      <c r="C26" s="240">
        <v>221910.15</v>
      </c>
      <c r="D26" s="240">
        <v>221910.15</v>
      </c>
      <c r="E26" s="240">
        <v>221910.15</v>
      </c>
      <c r="F26" s="240">
        <v>221910.14</v>
      </c>
      <c r="G26" s="139">
        <f>SUM(C26:F26)</f>
        <v>887640.59</v>
      </c>
    </row>
    <row r="27" spans="1:9" s="1" customFormat="1" x14ac:dyDescent="0.2">
      <c r="A27" s="34" t="s">
        <v>3</v>
      </c>
      <c r="B27" s="258"/>
      <c r="C27" s="242"/>
      <c r="D27" s="235"/>
      <c r="E27" s="138"/>
      <c r="F27" s="139"/>
      <c r="G27" s="139"/>
    </row>
    <row r="28" spans="1:9" x14ac:dyDescent="0.2">
      <c r="B28" s="259"/>
      <c r="C28" s="240"/>
      <c r="D28" s="240"/>
      <c r="E28" s="236"/>
      <c r="F28" s="240"/>
      <c r="G28" s="240"/>
    </row>
    <row r="29" spans="1:9" x14ac:dyDescent="0.2">
      <c r="A29" s="30" t="s">
        <v>20</v>
      </c>
      <c r="B29" s="194">
        <v>51848.22</v>
      </c>
      <c r="C29" s="240">
        <v>12962.06</v>
      </c>
      <c r="D29" s="240">
        <v>12962.06</v>
      </c>
      <c r="E29" s="240">
        <v>12962.05</v>
      </c>
      <c r="F29" s="240">
        <v>12962.05</v>
      </c>
      <c r="G29" s="139">
        <f>SUM(C29:F29)</f>
        <v>51848.22</v>
      </c>
    </row>
    <row r="30" spans="1:9" ht="13.5" thickBot="1" x14ac:dyDescent="0.25">
      <c r="A30" s="30"/>
      <c r="B30" s="194"/>
      <c r="C30" s="240"/>
      <c r="D30" s="240"/>
      <c r="E30" s="240"/>
      <c r="F30" s="240"/>
      <c r="G30" s="240"/>
    </row>
    <row r="31" spans="1:9" ht="16.5" thickBot="1" x14ac:dyDescent="0.3">
      <c r="A31" s="17" t="s">
        <v>21</v>
      </c>
      <c r="B31" s="208">
        <f t="shared" ref="B31:G31" si="0">B29+B26+B23+B17+B12</f>
        <v>4406091.13</v>
      </c>
      <c r="C31" s="261">
        <f t="shared" si="0"/>
        <v>1101522.8</v>
      </c>
      <c r="D31" s="261">
        <f t="shared" si="0"/>
        <v>1101522.79</v>
      </c>
      <c r="E31" s="261">
        <f t="shared" si="0"/>
        <v>1101522.78</v>
      </c>
      <c r="F31" s="261">
        <f t="shared" si="0"/>
        <v>1101522.76</v>
      </c>
      <c r="G31" s="200">
        <f t="shared" si="0"/>
        <v>4406091.1300000008</v>
      </c>
      <c r="H31" s="29"/>
      <c r="I31" s="240">
        <f>SUM(C31:F31)</f>
        <v>4406091.13</v>
      </c>
    </row>
    <row r="32" spans="1:9" ht="13.5" thickBot="1" x14ac:dyDescent="0.25">
      <c r="A32" s="30"/>
      <c r="B32" s="194"/>
      <c r="C32" s="240"/>
      <c r="D32" s="240"/>
      <c r="E32" s="240"/>
      <c r="F32" s="240"/>
      <c r="G32" s="240"/>
    </row>
    <row r="33" spans="1:11" ht="16.5" thickBot="1" x14ac:dyDescent="0.3">
      <c r="A33" s="17" t="s">
        <v>5</v>
      </c>
      <c r="B33" s="245"/>
      <c r="C33" s="240"/>
      <c r="D33" s="240"/>
      <c r="E33" s="240"/>
      <c r="F33" s="240"/>
      <c r="G33" s="240"/>
    </row>
    <row r="34" spans="1:11" ht="16.5" thickBot="1" x14ac:dyDescent="0.3">
      <c r="A34" s="43"/>
      <c r="B34" s="245"/>
      <c r="C34" s="242"/>
      <c r="D34" s="235"/>
      <c r="E34" s="236"/>
      <c r="F34" s="240"/>
      <c r="G34" s="240"/>
    </row>
    <row r="35" spans="1:11" ht="13.5" thickBot="1" x14ac:dyDescent="0.25">
      <c r="A35" s="38" t="s">
        <v>7</v>
      </c>
      <c r="B35" s="260"/>
      <c r="C35" s="235"/>
      <c r="D35" s="235"/>
      <c r="E35" s="236"/>
      <c r="F35" s="240"/>
      <c r="G35" s="240"/>
    </row>
    <row r="36" spans="1:11" x14ac:dyDescent="0.2">
      <c r="A36" s="266" t="s">
        <v>91</v>
      </c>
      <c r="B36" s="240">
        <v>10737.25</v>
      </c>
      <c r="C36" s="235">
        <v>2684.32</v>
      </c>
      <c r="D36" s="235">
        <v>2684.31</v>
      </c>
      <c r="E36" s="235">
        <v>2684.31</v>
      </c>
      <c r="F36" s="235">
        <v>2684.31</v>
      </c>
      <c r="G36" s="240">
        <f>SUM(C36:F36)</f>
        <v>10737.25</v>
      </c>
      <c r="H36" s="240"/>
    </row>
    <row r="37" spans="1:11" x14ac:dyDescent="0.2">
      <c r="A37" s="117" t="s">
        <v>92</v>
      </c>
      <c r="B37" s="240">
        <v>4814.6400000000003</v>
      </c>
      <c r="C37" s="235">
        <v>1203.6600000000001</v>
      </c>
      <c r="D37" s="235">
        <v>1203.6600000000001</v>
      </c>
      <c r="E37" s="235">
        <v>1203.6600000000001</v>
      </c>
      <c r="F37" s="235">
        <v>1203.6600000000001</v>
      </c>
      <c r="G37" s="240">
        <v>4814.6400000000003</v>
      </c>
      <c r="H37" s="240"/>
    </row>
    <row r="38" spans="1:11" x14ac:dyDescent="0.2">
      <c r="A38" s="117" t="s">
        <v>93</v>
      </c>
      <c r="B38" s="240">
        <v>79731.33</v>
      </c>
      <c r="C38" s="235">
        <v>19932.84</v>
      </c>
      <c r="D38" s="235">
        <v>19932.830000000002</v>
      </c>
      <c r="E38" s="235">
        <v>19932.830000000002</v>
      </c>
      <c r="F38" s="235">
        <v>19932.830000000002</v>
      </c>
      <c r="G38" s="240">
        <f t="shared" ref="G38:G43" si="1">SUM(C38:F38)</f>
        <v>79731.33</v>
      </c>
    </row>
    <row r="39" spans="1:11" x14ac:dyDescent="0.2">
      <c r="A39" s="117" t="s">
        <v>94</v>
      </c>
      <c r="B39" s="240">
        <v>40061.050000000003</v>
      </c>
      <c r="C39" s="235">
        <v>10015.27</v>
      </c>
      <c r="D39" s="235">
        <v>10015.26</v>
      </c>
      <c r="E39" s="235">
        <v>10015.26</v>
      </c>
      <c r="F39" s="235">
        <v>10015.26</v>
      </c>
      <c r="G39" s="240">
        <f t="shared" si="1"/>
        <v>40061.050000000003</v>
      </c>
    </row>
    <row r="40" spans="1:11" x14ac:dyDescent="0.2">
      <c r="A40" s="182" t="s">
        <v>95</v>
      </c>
      <c r="B40" s="240">
        <v>685.18</v>
      </c>
      <c r="C40" s="235">
        <v>171.3</v>
      </c>
      <c r="D40" s="235">
        <v>171.3</v>
      </c>
      <c r="E40" s="235">
        <v>171.29</v>
      </c>
      <c r="F40" s="235">
        <v>171.29</v>
      </c>
      <c r="G40" s="240">
        <f t="shared" si="1"/>
        <v>685.18</v>
      </c>
    </row>
    <row r="41" spans="1:11" x14ac:dyDescent="0.2">
      <c r="A41" s="177" t="s">
        <v>96</v>
      </c>
      <c r="B41" s="240">
        <v>24866.48</v>
      </c>
      <c r="C41" s="242">
        <v>6216.62</v>
      </c>
      <c r="D41" s="242">
        <v>6216.62</v>
      </c>
      <c r="E41" s="242">
        <v>6216.62</v>
      </c>
      <c r="F41" s="242">
        <v>6216.62</v>
      </c>
      <c r="G41" s="240">
        <f t="shared" si="1"/>
        <v>24866.48</v>
      </c>
    </row>
    <row r="42" spans="1:11" x14ac:dyDescent="0.2">
      <c r="A42" s="177" t="s">
        <v>97</v>
      </c>
      <c r="B42" s="129">
        <v>741.58</v>
      </c>
      <c r="C42" s="210">
        <v>185.4</v>
      </c>
      <c r="D42" s="210">
        <v>185.4</v>
      </c>
      <c r="E42" s="210">
        <v>185.4</v>
      </c>
      <c r="F42" s="210">
        <v>185.38</v>
      </c>
      <c r="G42" s="129">
        <f t="shared" si="1"/>
        <v>741.58</v>
      </c>
    </row>
    <row r="43" spans="1:11" x14ac:dyDescent="0.2">
      <c r="A43" s="177" t="s">
        <v>98</v>
      </c>
      <c r="B43" s="240">
        <v>7957.89</v>
      </c>
      <c r="C43" s="210">
        <v>1989.48</v>
      </c>
      <c r="D43" s="210">
        <v>1989.48</v>
      </c>
      <c r="E43" s="210">
        <v>1989.48</v>
      </c>
      <c r="F43" s="210">
        <v>1989.45</v>
      </c>
      <c r="G43" s="240">
        <f t="shared" si="1"/>
        <v>7957.89</v>
      </c>
    </row>
    <row r="44" spans="1:11" x14ac:dyDescent="0.2">
      <c r="A44" s="30" t="s">
        <v>20</v>
      </c>
      <c r="B44" s="209">
        <f>SUM(B36:B43)</f>
        <v>169595.40000000002</v>
      </c>
      <c r="C44" s="240">
        <f>SUM(C37:C42)</f>
        <v>37725.090000000004</v>
      </c>
      <c r="D44" s="240">
        <f>SUM(D37:D42)</f>
        <v>37725.07</v>
      </c>
      <c r="E44" s="240">
        <f>SUM(E37:E42)</f>
        <v>37725.060000000005</v>
      </c>
      <c r="F44" s="240">
        <f>SUM(F37:F42)</f>
        <v>37725.040000000001</v>
      </c>
      <c r="G44" s="139">
        <f>SUM(G36:G43)</f>
        <v>169595.40000000002</v>
      </c>
      <c r="H44" s="215"/>
      <c r="I44" s="240">
        <f>SUM(B36:B43)</f>
        <v>169595.40000000002</v>
      </c>
      <c r="K44" s="240"/>
    </row>
    <row r="45" spans="1:11" x14ac:dyDescent="0.2">
      <c r="A45" s="30"/>
      <c r="B45" s="209"/>
      <c r="C45" s="240"/>
      <c r="D45" s="240"/>
      <c r="E45" s="240"/>
      <c r="F45" s="240"/>
      <c r="G45" s="139"/>
      <c r="H45" s="215"/>
    </row>
    <row r="46" spans="1:11" ht="13.5" thickBot="1" x14ac:dyDescent="0.25">
      <c r="A46" s="30"/>
      <c r="B46" s="209"/>
      <c r="C46" s="240"/>
      <c r="D46" s="240"/>
      <c r="E46" s="240"/>
      <c r="F46" s="240"/>
      <c r="G46" s="139"/>
      <c r="H46" s="215"/>
    </row>
    <row r="47" spans="1:11" ht="13.5" thickBot="1" x14ac:dyDescent="0.25">
      <c r="A47" s="38" t="s">
        <v>9</v>
      </c>
      <c r="B47" s="260"/>
      <c r="C47" s="236"/>
      <c r="D47" s="236"/>
      <c r="E47" s="236"/>
      <c r="F47" s="240"/>
      <c r="G47" s="240"/>
    </row>
    <row r="48" spans="1:11" x14ac:dyDescent="0.2">
      <c r="A48" s="117" t="s">
        <v>93</v>
      </c>
      <c r="B48" s="260"/>
      <c r="C48" s="236"/>
      <c r="D48" s="236"/>
      <c r="E48" s="236"/>
      <c r="F48" s="240"/>
      <c r="G48" s="240"/>
    </row>
    <row r="49" spans="1:8" x14ac:dyDescent="0.2">
      <c r="A49" s="30"/>
      <c r="B49" s="209"/>
      <c r="C49" s="236"/>
      <c r="D49" s="236"/>
      <c r="E49" s="236"/>
      <c r="F49" s="240"/>
      <c r="G49" s="240"/>
    </row>
    <row r="50" spans="1:8" x14ac:dyDescent="0.2">
      <c r="A50" s="30"/>
      <c r="B50" s="209"/>
      <c r="C50" s="138"/>
      <c r="D50" s="236"/>
      <c r="E50" s="236"/>
      <c r="F50" s="240"/>
      <c r="G50" s="240"/>
    </row>
    <row r="51" spans="1:8" ht="13.5" thickBot="1" x14ac:dyDescent="0.25">
      <c r="A51" s="30" t="s">
        <v>20</v>
      </c>
      <c r="B51" s="209">
        <v>30000</v>
      </c>
      <c r="C51" s="240">
        <v>7500</v>
      </c>
      <c r="D51" s="240">
        <v>7500</v>
      </c>
      <c r="E51" s="240">
        <v>7500</v>
      </c>
      <c r="F51" s="240">
        <v>7500</v>
      </c>
      <c r="G51" s="139">
        <f>SUM(C51:F51)</f>
        <v>30000</v>
      </c>
      <c r="H51" s="29"/>
    </row>
    <row r="52" spans="1:8" ht="13.5" thickBot="1" x14ac:dyDescent="0.25">
      <c r="A52" s="38" t="s">
        <v>8</v>
      </c>
      <c r="B52" s="260"/>
      <c r="C52" s="236"/>
      <c r="D52" s="236"/>
      <c r="E52" s="236"/>
      <c r="F52" s="240"/>
      <c r="G52" s="240"/>
    </row>
    <row r="53" spans="1:8" x14ac:dyDescent="0.2">
      <c r="A53" s="30"/>
      <c r="B53" s="209"/>
      <c r="C53" s="236"/>
      <c r="D53" s="236"/>
      <c r="E53" s="236"/>
      <c r="F53" s="240"/>
      <c r="G53" s="240"/>
    </row>
    <row r="54" spans="1:8" x14ac:dyDescent="0.2">
      <c r="A54" s="30"/>
      <c r="B54" s="209"/>
      <c r="C54" s="138"/>
      <c r="D54" s="236"/>
      <c r="E54" s="236"/>
      <c r="F54" s="240"/>
      <c r="G54" s="240">
        <f t="shared" ref="G54" si="2">SUM(C54:F54)</f>
        <v>0</v>
      </c>
    </row>
    <row r="55" spans="1:8" ht="13.5" thickBot="1" x14ac:dyDescent="0.25">
      <c r="A55" s="30" t="s">
        <v>20</v>
      </c>
      <c r="B55" s="209">
        <v>336500</v>
      </c>
      <c r="C55" s="240">
        <v>84125</v>
      </c>
      <c r="D55" s="240">
        <v>84125</v>
      </c>
      <c r="E55" s="240">
        <v>84125</v>
      </c>
      <c r="F55" s="240">
        <v>84125</v>
      </c>
      <c r="G55" s="139">
        <f>SUM(C55:F55)</f>
        <v>336500</v>
      </c>
    </row>
    <row r="56" spans="1:8" ht="13.5" thickBot="1" x14ac:dyDescent="0.25">
      <c r="A56" s="38" t="s">
        <v>10</v>
      </c>
      <c r="B56" s="260"/>
      <c r="C56" s="236"/>
      <c r="D56" s="236"/>
      <c r="E56" s="236"/>
      <c r="F56" s="240"/>
      <c r="G56" s="240"/>
    </row>
    <row r="57" spans="1:8" x14ac:dyDescent="0.2">
      <c r="A57" s="266" t="s">
        <v>91</v>
      </c>
      <c r="B57" s="260">
        <v>16368.05</v>
      </c>
      <c r="C57" s="246">
        <v>4092.02</v>
      </c>
      <c r="D57" s="246">
        <v>4092.02</v>
      </c>
      <c r="E57" s="246">
        <v>4092.01</v>
      </c>
      <c r="F57" s="246">
        <v>4092</v>
      </c>
      <c r="G57" s="139">
        <f t="shared" ref="G57:G67" si="3">SUM(C57:F57)</f>
        <v>16368.05</v>
      </c>
    </row>
    <row r="58" spans="1:8" x14ac:dyDescent="0.2">
      <c r="A58" s="267" t="s">
        <v>99</v>
      </c>
      <c r="B58" s="139">
        <v>143813.61447999999</v>
      </c>
      <c r="C58" s="246">
        <v>35953.410000000003</v>
      </c>
      <c r="D58" s="246">
        <v>35953.4</v>
      </c>
      <c r="E58" s="246">
        <v>35953.4</v>
      </c>
      <c r="F58" s="246">
        <v>35953.4</v>
      </c>
      <c r="G58" s="139">
        <f t="shared" si="3"/>
        <v>143813.60999999999</v>
      </c>
    </row>
    <row r="59" spans="1:8" x14ac:dyDescent="0.2">
      <c r="A59" s="117" t="s">
        <v>92</v>
      </c>
      <c r="B59" s="139">
        <v>27618.226720000002</v>
      </c>
      <c r="C59" s="246">
        <v>6904.56</v>
      </c>
      <c r="D59" s="246">
        <v>6904.56</v>
      </c>
      <c r="E59" s="246">
        <v>6904.56</v>
      </c>
      <c r="F59" s="246">
        <v>6904.55</v>
      </c>
      <c r="G59" s="139">
        <f t="shared" si="3"/>
        <v>27618.23</v>
      </c>
    </row>
    <row r="60" spans="1:8" x14ac:dyDescent="0.2">
      <c r="A60" s="117" t="s">
        <v>93</v>
      </c>
      <c r="B60" s="139">
        <v>782124.90311999992</v>
      </c>
      <c r="C60" s="246">
        <v>195531.23</v>
      </c>
      <c r="D60" s="246">
        <v>195531.23</v>
      </c>
      <c r="E60" s="246">
        <v>195531.22</v>
      </c>
      <c r="F60" s="246">
        <v>195531.22</v>
      </c>
      <c r="G60" s="139">
        <f t="shared" si="3"/>
        <v>782124.9</v>
      </c>
    </row>
    <row r="61" spans="1:8" x14ac:dyDescent="0.2">
      <c r="A61" s="117" t="s">
        <v>94</v>
      </c>
      <c r="B61" s="139">
        <v>9621.0020000000004</v>
      </c>
      <c r="C61" s="246">
        <v>2405.25</v>
      </c>
      <c r="D61" s="246">
        <v>2405.25</v>
      </c>
      <c r="E61" s="246">
        <v>2405.25</v>
      </c>
      <c r="F61" s="246">
        <v>2405.25</v>
      </c>
      <c r="G61" s="139">
        <f t="shared" si="3"/>
        <v>9621</v>
      </c>
    </row>
    <row r="62" spans="1:8" x14ac:dyDescent="0.2">
      <c r="A62" s="182" t="s">
        <v>95</v>
      </c>
      <c r="B62" s="139">
        <v>30858.19904</v>
      </c>
      <c r="C62" s="246">
        <v>7714.55</v>
      </c>
      <c r="D62" s="246">
        <v>7714.55</v>
      </c>
      <c r="E62" s="246">
        <v>7714.55</v>
      </c>
      <c r="F62" s="246">
        <v>7714.55</v>
      </c>
      <c r="G62" s="139">
        <f t="shared" si="3"/>
        <v>30858.2</v>
      </c>
    </row>
    <row r="63" spans="1:8" x14ac:dyDescent="0.2">
      <c r="A63" s="182" t="s">
        <v>100</v>
      </c>
      <c r="B63" s="139">
        <v>74114.549760000009</v>
      </c>
      <c r="C63" s="246">
        <v>18528.64</v>
      </c>
      <c r="D63" s="246">
        <v>18528.64</v>
      </c>
      <c r="E63" s="246">
        <v>18528.64</v>
      </c>
      <c r="F63" s="246">
        <v>18528.63</v>
      </c>
      <c r="G63" s="139">
        <f t="shared" si="3"/>
        <v>74114.55</v>
      </c>
    </row>
    <row r="64" spans="1:8" x14ac:dyDescent="0.2">
      <c r="A64" s="177" t="s">
        <v>96</v>
      </c>
      <c r="B64" s="139">
        <v>62773.437439999994</v>
      </c>
      <c r="C64" s="246">
        <v>15693.36</v>
      </c>
      <c r="D64" s="246">
        <v>15693.36</v>
      </c>
      <c r="E64" s="246">
        <v>15693.36</v>
      </c>
      <c r="F64" s="246">
        <v>15693.36</v>
      </c>
      <c r="G64" s="139">
        <f t="shared" si="3"/>
        <v>62773.440000000002</v>
      </c>
    </row>
    <row r="65" spans="1:12" x14ac:dyDescent="0.2">
      <c r="A65" s="177" t="s">
        <v>97</v>
      </c>
      <c r="B65" s="139">
        <v>5144.0640000000003</v>
      </c>
      <c r="C65" s="246">
        <v>1286.02</v>
      </c>
      <c r="D65" s="246">
        <v>1286.02</v>
      </c>
      <c r="E65" s="246">
        <v>1286.02</v>
      </c>
      <c r="F65" s="246">
        <v>1286</v>
      </c>
      <c r="G65" s="139">
        <f t="shared" si="3"/>
        <v>5144.0599999999995</v>
      </c>
    </row>
    <row r="66" spans="1:12" x14ac:dyDescent="0.2">
      <c r="A66" s="177" t="s">
        <v>98</v>
      </c>
      <c r="B66" s="139">
        <v>17069.936639999996</v>
      </c>
      <c r="C66" s="236">
        <v>4267.49</v>
      </c>
      <c r="D66" s="236">
        <v>4267.49</v>
      </c>
      <c r="E66" s="236">
        <v>4267.49</v>
      </c>
      <c r="F66" s="236">
        <v>4267.47</v>
      </c>
      <c r="G66" s="139">
        <f t="shared" si="3"/>
        <v>17069.939999999999</v>
      </c>
    </row>
    <row r="67" spans="1:12" ht="13.5" thickBot="1" x14ac:dyDescent="0.25">
      <c r="A67" s="30" t="s">
        <v>20</v>
      </c>
      <c r="B67" s="209">
        <f>SUM(B57:B66)</f>
        <v>1169505.9831999999</v>
      </c>
      <c r="C67" s="246">
        <f>SUM(C57:C66)</f>
        <v>292376.52999999997</v>
      </c>
      <c r="D67" s="246">
        <f t="shared" ref="D67:F67" si="4">SUM(D57:D66)</f>
        <v>292376.52</v>
      </c>
      <c r="E67" s="246">
        <f t="shared" si="4"/>
        <v>292376.5</v>
      </c>
      <c r="F67" s="246">
        <f t="shared" si="4"/>
        <v>292376.42999999993</v>
      </c>
      <c r="G67" s="209">
        <f t="shared" si="3"/>
        <v>1169505.98</v>
      </c>
      <c r="H67" s="29"/>
      <c r="I67" s="240"/>
    </row>
    <row r="68" spans="1:12" ht="13.5" thickBot="1" x14ac:dyDescent="0.25">
      <c r="A68" s="38" t="s">
        <v>11</v>
      </c>
      <c r="B68" s="260"/>
      <c r="C68" s="236"/>
      <c r="D68" s="236"/>
      <c r="E68" s="236"/>
      <c r="F68" s="240"/>
      <c r="G68" s="240"/>
    </row>
    <row r="69" spans="1:12" x14ac:dyDescent="0.2">
      <c r="A69" s="270" t="s">
        <v>91</v>
      </c>
      <c r="B69" s="272">
        <v>37780.930560000001</v>
      </c>
      <c r="C69" s="246">
        <v>9945.24</v>
      </c>
      <c r="D69" s="246">
        <v>9945.24</v>
      </c>
      <c r="E69" s="246">
        <v>9945.24</v>
      </c>
      <c r="F69" s="246">
        <v>9945.2099999999991</v>
      </c>
      <c r="G69" s="139">
        <f>SUM(C69:F69)</f>
        <v>39780.93</v>
      </c>
      <c r="I69" s="240"/>
      <c r="L69" s="139"/>
    </row>
    <row r="70" spans="1:12" x14ac:dyDescent="0.2">
      <c r="A70" s="117" t="s">
        <v>94</v>
      </c>
      <c r="B70" s="269">
        <v>450990.05952000001</v>
      </c>
      <c r="C70" s="246">
        <v>112747.52</v>
      </c>
      <c r="D70" s="246">
        <v>112747.52</v>
      </c>
      <c r="E70" s="246">
        <v>112747.52</v>
      </c>
      <c r="F70" s="246">
        <v>112747.5</v>
      </c>
      <c r="G70" s="139">
        <f>SUM(C70:F70)</f>
        <v>450990.06</v>
      </c>
    </row>
    <row r="71" spans="1:12" x14ac:dyDescent="0.2">
      <c r="A71" s="39"/>
      <c r="I71" s="240"/>
    </row>
    <row r="72" spans="1:12" x14ac:dyDescent="0.2">
      <c r="A72" s="30" t="s">
        <v>14</v>
      </c>
      <c r="B72" s="209"/>
      <c r="C72" s="211"/>
      <c r="D72" s="247"/>
      <c r="E72" s="236"/>
      <c r="F72" s="240"/>
      <c r="G72" s="240">
        <f t="shared" ref="G72" si="5">SUM(C72:F72)</f>
        <v>0</v>
      </c>
    </row>
    <row r="73" spans="1:12" x14ac:dyDescent="0.2">
      <c r="A73" s="30" t="s">
        <v>20</v>
      </c>
      <c r="B73" s="209">
        <f>SUM(B69:B70)</f>
        <v>488770.99008000002</v>
      </c>
      <c r="C73" s="129">
        <f>SUM(C69:C72)</f>
        <v>122692.76000000001</v>
      </c>
      <c r="D73" s="129">
        <f>SUM(D69:D72)</f>
        <v>122692.76000000001</v>
      </c>
      <c r="E73" s="129">
        <f>SUM(E69:E72)</f>
        <v>122692.76000000001</v>
      </c>
      <c r="F73" s="129">
        <f>SUM(F69:F72)</f>
        <v>122692.70999999999</v>
      </c>
      <c r="G73" s="139">
        <f>SUM(G69:G72)</f>
        <v>490770.99</v>
      </c>
      <c r="H73" s="29"/>
      <c r="I73" s="240"/>
    </row>
    <row r="74" spans="1:12" x14ac:dyDescent="0.2">
      <c r="A74" s="34" t="s">
        <v>12</v>
      </c>
      <c r="B74" s="258"/>
      <c r="C74" s="211"/>
      <c r="D74" s="247"/>
      <c r="E74" s="236"/>
      <c r="F74" s="240"/>
      <c r="G74" s="240"/>
    </row>
    <row r="75" spans="1:12" x14ac:dyDescent="0.2">
      <c r="A75" s="39"/>
      <c r="B75" s="260"/>
      <c r="C75" s="246"/>
      <c r="D75" s="236"/>
      <c r="E75" s="236"/>
      <c r="F75" s="240"/>
      <c r="G75" s="240"/>
      <c r="I75" s="274"/>
    </row>
    <row r="76" spans="1:12" x14ac:dyDescent="0.2">
      <c r="A76" s="30"/>
      <c r="B76" s="209"/>
      <c r="C76" s="248"/>
      <c r="D76" s="236"/>
      <c r="E76" s="236"/>
      <c r="F76" s="240"/>
      <c r="G76" s="240">
        <f>SUM(C76:F76)</f>
        <v>0</v>
      </c>
    </row>
    <row r="77" spans="1:12" x14ac:dyDescent="0.2">
      <c r="A77" s="30" t="s">
        <v>20</v>
      </c>
      <c r="B77" s="139"/>
      <c r="C77" s="139">
        <f>SUM(C76:C76)</f>
        <v>0</v>
      </c>
      <c r="D77" s="139">
        <f>SUM(D76:D76)</f>
        <v>0</v>
      </c>
      <c r="E77" s="139">
        <f>SUM(E76:E76)</f>
        <v>0</v>
      </c>
      <c r="F77" s="139">
        <f>SUM(F76:F76)</f>
        <v>0</v>
      </c>
      <c r="G77" s="139">
        <f>SUM(G76:G76)</f>
        <v>0</v>
      </c>
      <c r="H77" s="29"/>
    </row>
    <row r="78" spans="1:12" x14ac:dyDescent="0.2">
      <c r="A78" s="45" t="s">
        <v>13</v>
      </c>
      <c r="B78" s="260"/>
      <c r="C78" s="235"/>
      <c r="D78" s="199"/>
      <c r="E78" s="138"/>
      <c r="F78" s="240"/>
      <c r="G78" s="240"/>
      <c r="K78" s="139"/>
    </row>
    <row r="79" spans="1:12" x14ac:dyDescent="0.2">
      <c r="A79" s="266" t="s">
        <v>91</v>
      </c>
      <c r="B79" s="272">
        <v>2506.752</v>
      </c>
      <c r="C79" s="235">
        <v>626.69000000000005</v>
      </c>
      <c r="D79" s="235">
        <v>626.69000000000005</v>
      </c>
      <c r="E79" s="235">
        <v>626.69000000000005</v>
      </c>
      <c r="F79" s="235">
        <v>626.67999999999995</v>
      </c>
      <c r="G79" s="273">
        <f t="shared" ref="G79:G84" si="6">SUM(C79:F79)</f>
        <v>2506.75</v>
      </c>
    </row>
    <row r="80" spans="1:12" s="26" customFormat="1" x14ac:dyDescent="0.2">
      <c r="A80" s="117" t="s">
        <v>93</v>
      </c>
      <c r="B80" s="269">
        <v>54312.95</v>
      </c>
      <c r="C80" s="262">
        <v>13578.24</v>
      </c>
      <c r="D80" s="262">
        <v>13578.24</v>
      </c>
      <c r="E80" s="262">
        <v>13578.24</v>
      </c>
      <c r="F80" s="262">
        <v>13578.23</v>
      </c>
      <c r="G80" s="273">
        <f>SUM(C80:F80)</f>
        <v>54312.95</v>
      </c>
    </row>
    <row r="81" spans="1:10" s="26" customFormat="1" x14ac:dyDescent="0.2">
      <c r="A81" s="117" t="s">
        <v>94</v>
      </c>
      <c r="B81" s="269">
        <v>104448</v>
      </c>
      <c r="C81" s="262">
        <v>26112</v>
      </c>
      <c r="D81" s="262">
        <v>26112</v>
      </c>
      <c r="E81" s="262">
        <v>26112</v>
      </c>
      <c r="F81" s="262">
        <v>26112</v>
      </c>
      <c r="G81" s="273">
        <f t="shared" si="6"/>
        <v>104448</v>
      </c>
    </row>
    <row r="82" spans="1:10" s="26" customFormat="1" x14ac:dyDescent="0.2">
      <c r="A82" s="182" t="s">
        <v>95</v>
      </c>
      <c r="B82" s="269">
        <v>881.54111999999998</v>
      </c>
      <c r="C82" s="262">
        <v>220.39</v>
      </c>
      <c r="D82" s="262">
        <v>220.39</v>
      </c>
      <c r="E82" s="262">
        <v>220.39</v>
      </c>
      <c r="F82" s="262">
        <v>220.37</v>
      </c>
      <c r="G82" s="273">
        <f t="shared" si="6"/>
        <v>881.54</v>
      </c>
    </row>
    <row r="83" spans="1:10" s="26" customFormat="1" x14ac:dyDescent="0.2">
      <c r="A83" s="177" t="s">
        <v>96</v>
      </c>
      <c r="B83" s="269">
        <v>5692.4160000000002</v>
      </c>
      <c r="C83" s="262">
        <v>1423.11</v>
      </c>
      <c r="D83" s="262">
        <v>1423.11</v>
      </c>
      <c r="E83" s="262">
        <v>1423.11</v>
      </c>
      <c r="F83" s="262">
        <v>1423.09</v>
      </c>
      <c r="G83" s="273">
        <f t="shared" si="6"/>
        <v>5692.42</v>
      </c>
    </row>
    <row r="84" spans="1:10" s="26" customFormat="1" x14ac:dyDescent="0.2">
      <c r="A84" s="177" t="s">
        <v>98</v>
      </c>
      <c r="B84" s="269">
        <v>570.28607999999997</v>
      </c>
      <c r="C84" s="262">
        <v>142.58000000000001</v>
      </c>
      <c r="D84" s="262">
        <v>142.58000000000001</v>
      </c>
      <c r="E84" s="262">
        <v>142.58000000000001</v>
      </c>
      <c r="F84" s="262">
        <v>142.55000000000001</v>
      </c>
      <c r="G84" s="273">
        <f t="shared" si="6"/>
        <v>570.29</v>
      </c>
    </row>
    <row r="85" spans="1:10" s="26" customFormat="1" x14ac:dyDescent="0.2">
      <c r="A85" s="31"/>
      <c r="B85" s="194"/>
      <c r="C85" s="200"/>
      <c r="D85" s="239"/>
      <c r="E85" s="250"/>
      <c r="F85" s="249"/>
      <c r="G85" s="249"/>
      <c r="I85" s="275"/>
    </row>
    <row r="86" spans="1:10" s="1" customFormat="1" x14ac:dyDescent="0.2">
      <c r="A86" s="30" t="s">
        <v>20</v>
      </c>
      <c r="B86" s="209">
        <f>SUM(B79:B84)</f>
        <v>168411.94519999999</v>
      </c>
      <c r="C86" s="139">
        <f>SUM(C79:C84)</f>
        <v>42103.01</v>
      </c>
      <c r="D86" s="139">
        <f>SUM(D79:D84)</f>
        <v>42103.01</v>
      </c>
      <c r="E86" s="139">
        <f>SUM(E79:E84)</f>
        <v>42103.01</v>
      </c>
      <c r="F86" s="139">
        <f>SUM(F79:F84)</f>
        <v>42102.920000000006</v>
      </c>
      <c r="G86" s="139">
        <f>SUM(C86:F86)</f>
        <v>168411.95</v>
      </c>
      <c r="H86" s="41"/>
      <c r="I86" s="139"/>
      <c r="J86" s="139"/>
    </row>
    <row r="87" spans="1:10" s="1" customFormat="1" ht="13.5" thickBot="1" x14ac:dyDescent="0.25">
      <c r="A87" s="30"/>
      <c r="B87" s="209"/>
      <c r="C87" s="139"/>
      <c r="D87" s="139"/>
      <c r="E87" s="139"/>
      <c r="F87" s="139"/>
      <c r="G87" s="139"/>
      <c r="H87" s="41"/>
    </row>
    <row r="88" spans="1:10" ht="16.5" thickBot="1" x14ac:dyDescent="0.3">
      <c r="A88" s="17" t="s">
        <v>22</v>
      </c>
      <c r="B88" s="208">
        <f>B86+B77+B73+B67+B55+B51+B44</f>
        <v>2362784.3184799999</v>
      </c>
      <c r="C88" s="155">
        <v>590696.07999999996</v>
      </c>
      <c r="D88" s="155">
        <v>590696.07999999996</v>
      </c>
      <c r="E88" s="155">
        <v>590696.07999999996</v>
      </c>
      <c r="F88" s="155">
        <v>590696.07999999996</v>
      </c>
      <c r="G88" s="200">
        <f>SUM(C88:F88)</f>
        <v>2362784.3199999998</v>
      </c>
      <c r="H88" s="29"/>
      <c r="I88" s="240"/>
    </row>
    <row r="89" spans="1:10" s="1" customFormat="1" x14ac:dyDescent="0.2">
      <c r="A89" s="30"/>
      <c r="B89" s="209"/>
      <c r="C89" s="139"/>
      <c r="D89" s="139"/>
      <c r="E89" s="139"/>
      <c r="F89" s="139"/>
      <c r="G89" s="139"/>
      <c r="H89" s="41"/>
      <c r="J89" s="156"/>
    </row>
    <row r="90" spans="1:10" ht="18" x14ac:dyDescent="0.25">
      <c r="A90" s="46" t="s">
        <v>43</v>
      </c>
      <c r="B90" s="263">
        <f t="shared" ref="B90:G90" si="7">B88+B31</f>
        <v>6768875.4484799998</v>
      </c>
      <c r="C90" s="264">
        <f t="shared" si="7"/>
        <v>1692218.88</v>
      </c>
      <c r="D90" s="264">
        <f t="shared" si="7"/>
        <v>1692218.87</v>
      </c>
      <c r="E90" s="264">
        <f t="shared" si="7"/>
        <v>1692218.8599999999</v>
      </c>
      <c r="F90" s="264">
        <f t="shared" si="7"/>
        <v>1692218.8399999999</v>
      </c>
      <c r="G90" s="265">
        <f t="shared" si="7"/>
        <v>6768875.4500000011</v>
      </c>
      <c r="J90" s="240"/>
    </row>
    <row r="93" spans="1:10" x14ac:dyDescent="0.2">
      <c r="B93" s="208"/>
      <c r="E93" s="2"/>
      <c r="F93" s="2"/>
      <c r="G93" s="150"/>
      <c r="J93" s="240"/>
    </row>
    <row r="94" spans="1:10" x14ac:dyDescent="0.2">
      <c r="A94" s="30"/>
      <c r="B94" s="209"/>
      <c r="C94" s="235"/>
      <c r="D94" s="235"/>
      <c r="E94" s="236"/>
      <c r="F94" s="240"/>
      <c r="G94" s="240"/>
    </row>
    <row r="95" spans="1:10" x14ac:dyDescent="0.2">
      <c r="B95" s="112"/>
      <c r="C95" s="236"/>
      <c r="D95" s="236"/>
      <c r="E95" s="236"/>
      <c r="F95" s="240"/>
      <c r="G95" s="240"/>
    </row>
    <row r="96" spans="1:10" x14ac:dyDescent="0.2">
      <c r="B96" s="112"/>
      <c r="C96" s="236"/>
      <c r="D96" s="236"/>
      <c r="E96" s="236"/>
      <c r="F96" s="240"/>
      <c r="G96" s="240"/>
    </row>
    <row r="97" spans="2:7" x14ac:dyDescent="0.2">
      <c r="B97" s="112"/>
      <c r="C97" s="236"/>
      <c r="D97" s="236"/>
      <c r="E97" s="236"/>
      <c r="F97" s="240"/>
      <c r="G97" s="240"/>
    </row>
    <row r="98" spans="2:7" x14ac:dyDescent="0.2">
      <c r="B98" s="112"/>
      <c r="C98" s="236"/>
      <c r="D98" s="236"/>
      <c r="E98" s="236"/>
      <c r="F98" s="240"/>
      <c r="G98" s="240"/>
    </row>
    <row r="99" spans="2:7" x14ac:dyDescent="0.2">
      <c r="B99" s="112"/>
      <c r="C99" s="236"/>
      <c r="D99" s="236"/>
      <c r="E99" s="236"/>
      <c r="F99" s="240"/>
      <c r="G99" s="240"/>
    </row>
    <row r="100" spans="2:7" x14ac:dyDescent="0.2">
      <c r="B100" s="112"/>
      <c r="C100" s="236"/>
      <c r="D100" s="236"/>
      <c r="E100" s="236"/>
      <c r="F100" s="240"/>
      <c r="G100" s="240"/>
    </row>
  </sheetData>
  <printOptions horizontalCentered="1" gridLines="1"/>
  <pageMargins left="0.27" right="0.25" top="0.6" bottom="0.56000000000000005" header="0.27" footer="0.21"/>
  <pageSetup scale="78" fitToHeight="0" orientation="landscape" r:id="rId1"/>
  <headerFooter alignWithMargins="0">
    <oddFooter>&amp;L&amp;F&amp;RPage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O78"/>
  <sheetViews>
    <sheetView zoomScaleNormal="100" workbookViewId="0">
      <pane xSplit="1" ySplit="4" topLeftCell="B54" activePane="bottomRight" state="frozen"/>
      <selection activeCell="A136" sqref="A136"/>
      <selection pane="topRight" activeCell="A136" sqref="A136"/>
      <selection pane="bottomLeft" activeCell="A136" sqref="A136"/>
      <selection pane="bottomRight" activeCell="B86" sqref="B86"/>
    </sheetView>
  </sheetViews>
  <sheetFormatPr defaultColWidth="9.140625" defaultRowHeight="12.75" x14ac:dyDescent="0.2"/>
  <cols>
    <col min="1" max="1" width="62.85546875" style="4" bestFit="1" customWidth="1"/>
    <col min="2" max="2" width="20.28515625" style="140" bestFit="1" customWidth="1"/>
    <col min="3" max="4" width="15.7109375" style="2" bestFit="1" customWidth="1"/>
    <col min="5" max="5" width="15.7109375" style="3" bestFit="1" customWidth="1"/>
    <col min="6" max="7" width="15.7109375" style="4" bestFit="1" customWidth="1"/>
    <col min="8" max="9" width="9.140625" style="4"/>
    <col min="10" max="10" width="11.140625" style="4" bestFit="1" customWidth="1"/>
    <col min="11" max="16384" width="9.140625" style="4"/>
  </cols>
  <sheetData>
    <row r="1" spans="1:15" x14ac:dyDescent="0.2">
      <c r="A1" s="1" t="s">
        <v>35</v>
      </c>
      <c r="O1" s="240">
        <f>SUM(C53:F53)</f>
        <v>2703.1099999999997</v>
      </c>
    </row>
    <row r="2" spans="1:15" x14ac:dyDescent="0.2">
      <c r="A2" s="1"/>
    </row>
    <row r="3" spans="1:15" s="8" customFormat="1" ht="20.25" customHeight="1" thickBot="1" x14ac:dyDescent="0.35">
      <c r="A3" s="5" t="s">
        <v>45</v>
      </c>
      <c r="B3" s="141"/>
      <c r="C3" s="55"/>
      <c r="D3" s="55"/>
      <c r="E3" s="7"/>
    </row>
    <row r="4" spans="1:15" s="9" customFormat="1" ht="26.25" thickBot="1" x14ac:dyDescent="0.25">
      <c r="B4" s="142" t="s">
        <v>23</v>
      </c>
      <c r="C4" s="59" t="s">
        <v>15</v>
      </c>
      <c r="D4" s="60" t="s">
        <v>16</v>
      </c>
      <c r="E4" s="12" t="s">
        <v>17</v>
      </c>
      <c r="F4" s="13" t="s">
        <v>18</v>
      </c>
      <c r="G4" s="13" t="s">
        <v>19</v>
      </c>
    </row>
    <row r="5" spans="1:15" s="9" customFormat="1" ht="13.5" thickBot="1" x14ac:dyDescent="0.25">
      <c r="B5" s="143"/>
      <c r="C5" s="63"/>
      <c r="D5" s="63"/>
      <c r="E5" s="16"/>
      <c r="F5" s="16"/>
      <c r="G5" s="16"/>
    </row>
    <row r="6" spans="1:15" s="9" customFormat="1" ht="16.5" thickBot="1" x14ac:dyDescent="0.3">
      <c r="A6" s="17" t="s">
        <v>6</v>
      </c>
      <c r="B6" s="82"/>
      <c r="C6" s="64"/>
      <c r="D6" s="64"/>
      <c r="E6" s="20"/>
    </row>
    <row r="7" spans="1:15" s="9" customFormat="1" ht="16.5" thickBot="1" x14ac:dyDescent="0.3">
      <c r="A7" s="21"/>
      <c r="B7" s="81"/>
    </row>
    <row r="8" spans="1:15" s="25" customFormat="1" ht="13.5" thickBot="1" x14ac:dyDescent="0.25">
      <c r="A8" s="22" t="s">
        <v>0</v>
      </c>
      <c r="B8" s="144"/>
      <c r="C8" s="24"/>
      <c r="D8" s="24"/>
      <c r="E8" s="3"/>
    </row>
    <row r="9" spans="1:15" x14ac:dyDescent="0.2">
      <c r="B9" s="259"/>
      <c r="C9" s="235"/>
      <c r="D9" s="239"/>
      <c r="E9" s="235"/>
      <c r="F9" s="240"/>
      <c r="G9" s="240"/>
      <c r="H9" s="240"/>
    </row>
    <row r="10" spans="1:15" x14ac:dyDescent="0.2">
      <c r="B10" s="259"/>
      <c r="C10" s="235"/>
      <c r="D10" s="239"/>
      <c r="E10" s="235"/>
      <c r="F10" s="240"/>
      <c r="G10" s="240"/>
      <c r="H10" s="240"/>
    </row>
    <row r="11" spans="1:15" x14ac:dyDescent="0.2">
      <c r="A11" s="30"/>
      <c r="B11" s="194"/>
      <c r="C11" s="199"/>
      <c r="D11" s="194"/>
      <c r="E11" s="235"/>
      <c r="F11" s="240"/>
      <c r="G11" s="240">
        <f>SUM(C11:F11)</f>
        <v>0</v>
      </c>
      <c r="H11" s="240"/>
    </row>
    <row r="12" spans="1:15" x14ac:dyDescent="0.2">
      <c r="A12" s="30" t="s">
        <v>20</v>
      </c>
      <c r="B12" s="194">
        <v>597160.54</v>
      </c>
      <c r="C12" s="240">
        <v>149290.14000000001</v>
      </c>
      <c r="D12" s="240">
        <v>149290.14000000001</v>
      </c>
      <c r="E12" s="240">
        <v>149290.14000000001</v>
      </c>
      <c r="F12" s="240">
        <v>149290.12</v>
      </c>
      <c r="G12" s="139">
        <f>SUM(C12:F12)</f>
        <v>597160.54</v>
      </c>
      <c r="H12" s="240"/>
    </row>
    <row r="13" spans="1:15" x14ac:dyDescent="0.2">
      <c r="A13" s="34" t="s">
        <v>1</v>
      </c>
      <c r="B13" s="258"/>
      <c r="C13" s="235"/>
      <c r="D13" s="239"/>
      <c r="E13" s="235"/>
      <c r="F13" s="240"/>
      <c r="G13" s="240"/>
      <c r="H13" s="240"/>
    </row>
    <row r="14" spans="1:15" x14ac:dyDescent="0.2">
      <c r="B14" s="259"/>
      <c r="C14" s="235"/>
      <c r="D14" s="239"/>
      <c r="E14" s="235"/>
      <c r="F14" s="240"/>
      <c r="G14" s="240">
        <f>SUM(C14:F14)</f>
        <v>0</v>
      </c>
      <c r="H14" s="240"/>
    </row>
    <row r="15" spans="1:15" x14ac:dyDescent="0.2">
      <c r="A15" s="3" t="s">
        <v>20</v>
      </c>
      <c r="B15" s="194"/>
      <c r="C15" s="240">
        <f>SUM(C14:C14)</f>
        <v>0</v>
      </c>
      <c r="D15" s="240">
        <f>SUM(D14:D14)</f>
        <v>0</v>
      </c>
      <c r="E15" s="240">
        <f>SUM(E14:E14)</f>
        <v>0</v>
      </c>
      <c r="F15" s="240">
        <f>SUM(F14:F14)</f>
        <v>0</v>
      </c>
      <c r="G15" s="240">
        <f>SUM(G14:G14)</f>
        <v>0</v>
      </c>
      <c r="H15" s="240"/>
    </row>
    <row r="16" spans="1:15" x14ac:dyDescent="0.2">
      <c r="A16" s="34" t="s">
        <v>2</v>
      </c>
      <c r="B16" s="258"/>
      <c r="C16" s="235"/>
      <c r="D16" s="239"/>
      <c r="E16" s="235"/>
      <c r="F16" s="240"/>
      <c r="G16" s="240"/>
      <c r="H16" s="240"/>
    </row>
    <row r="17" spans="1:8" x14ac:dyDescent="0.2">
      <c r="A17" s="30"/>
      <c r="B17" s="194"/>
      <c r="C17" s="200"/>
      <c r="D17" s="239"/>
      <c r="E17" s="236"/>
      <c r="F17" s="240"/>
      <c r="G17" s="240">
        <f>SUM(C17:F17)</f>
        <v>0</v>
      </c>
      <c r="H17" s="240"/>
    </row>
    <row r="18" spans="1:8" ht="13.5" thickBot="1" x14ac:dyDescent="0.25">
      <c r="A18" s="30" t="s">
        <v>20</v>
      </c>
      <c r="B18" s="194"/>
      <c r="C18" s="240">
        <f>SUM(C17:C17)</f>
        <v>0</v>
      </c>
      <c r="D18" s="240">
        <f>SUM(D17:D17)</f>
        <v>0</v>
      </c>
      <c r="E18" s="240">
        <f>SUM(E17:E17)</f>
        <v>0</v>
      </c>
      <c r="F18" s="240">
        <f>SUM(F17:F17)</f>
        <v>0</v>
      </c>
      <c r="G18" s="240">
        <f>SUM(G17:G17)</f>
        <v>0</v>
      </c>
      <c r="H18" s="240"/>
    </row>
    <row r="19" spans="1:8" s="1" customFormat="1" ht="13.5" thickBot="1" x14ac:dyDescent="0.25">
      <c r="A19" s="38" t="s">
        <v>4</v>
      </c>
      <c r="B19" s="260"/>
      <c r="C19" s="236"/>
      <c r="D19" s="235"/>
      <c r="E19" s="138"/>
      <c r="F19" s="139"/>
      <c r="G19" s="139"/>
      <c r="H19" s="139"/>
    </row>
    <row r="20" spans="1:8" s="1" customFormat="1" x14ac:dyDescent="0.2">
      <c r="A20" s="4"/>
      <c r="B20" s="259"/>
      <c r="C20" s="139"/>
      <c r="D20" s="199"/>
      <c r="E20" s="138"/>
      <c r="F20" s="139"/>
      <c r="G20" s="240"/>
      <c r="H20" s="139"/>
    </row>
    <row r="21" spans="1:8" s="1" customFormat="1" x14ac:dyDescent="0.2">
      <c r="A21" s="30" t="s">
        <v>20</v>
      </c>
      <c r="B21" s="194">
        <v>155261.74</v>
      </c>
      <c r="C21" s="240">
        <v>38815.440000000002</v>
      </c>
      <c r="D21" s="240">
        <v>38815.440000000002</v>
      </c>
      <c r="E21" s="240">
        <v>38815.440000000002</v>
      </c>
      <c r="F21" s="240">
        <v>38815.42</v>
      </c>
      <c r="G21" s="139">
        <f>SUM(C21:F21)</f>
        <v>155261.74</v>
      </c>
      <c r="H21" s="139"/>
    </row>
    <row r="22" spans="1:8" s="1" customFormat="1" x14ac:dyDescent="0.2">
      <c r="A22" s="34" t="s">
        <v>3</v>
      </c>
      <c r="B22" s="258"/>
      <c r="C22" s="242"/>
      <c r="D22" s="235"/>
      <c r="E22" s="138"/>
      <c r="F22" s="139"/>
      <c r="G22" s="139"/>
      <c r="H22" s="139"/>
    </row>
    <row r="23" spans="1:8" x14ac:dyDescent="0.2">
      <c r="B23" s="259"/>
      <c r="C23" s="240"/>
      <c r="D23" s="240"/>
      <c r="E23" s="236"/>
      <c r="F23" s="240"/>
      <c r="G23" s="240"/>
      <c r="H23" s="240"/>
    </row>
    <row r="24" spans="1:8" x14ac:dyDescent="0.2">
      <c r="A24" s="30" t="s">
        <v>20</v>
      </c>
      <c r="B24" s="194"/>
      <c r="C24" s="240">
        <f>SUM(C22:C23)</f>
        <v>0</v>
      </c>
      <c r="D24" s="240">
        <f>SUM(D22:D23)</f>
        <v>0</v>
      </c>
      <c r="E24" s="240">
        <f>SUM(E22:E23)</f>
        <v>0</v>
      </c>
      <c r="F24" s="240">
        <f>SUM(F22:F23)</f>
        <v>0</v>
      </c>
      <c r="G24" s="240">
        <f>SUM(C24:F24)</f>
        <v>0</v>
      </c>
      <c r="H24" s="240"/>
    </row>
    <row r="25" spans="1:8" ht="13.5" thickBot="1" x14ac:dyDescent="0.25">
      <c r="A25" s="30"/>
      <c r="B25" s="194"/>
      <c r="C25" s="240"/>
      <c r="D25" s="240"/>
      <c r="E25" s="240"/>
      <c r="F25" s="240"/>
      <c r="G25" s="240"/>
      <c r="H25" s="240"/>
    </row>
    <row r="26" spans="1:8" ht="16.5" thickBot="1" x14ac:dyDescent="0.3">
      <c r="A26" s="17" t="s">
        <v>21</v>
      </c>
      <c r="B26" s="208">
        <f t="shared" ref="B26:G26" si="0">B24+B21+B18+B15+B12</f>
        <v>752422.28</v>
      </c>
      <c r="C26" s="261">
        <f t="shared" si="0"/>
        <v>188105.58000000002</v>
      </c>
      <c r="D26" s="261">
        <f t="shared" si="0"/>
        <v>188105.58000000002</v>
      </c>
      <c r="E26" s="261">
        <f t="shared" si="0"/>
        <v>188105.58000000002</v>
      </c>
      <c r="F26" s="261">
        <f t="shared" si="0"/>
        <v>188105.53999999998</v>
      </c>
      <c r="G26" s="200">
        <f t="shared" si="0"/>
        <v>752422.28</v>
      </c>
      <c r="H26" s="240"/>
    </row>
    <row r="27" spans="1:8" ht="13.5" thickBot="1" x14ac:dyDescent="0.25">
      <c r="A27" s="30"/>
      <c r="B27" s="194"/>
      <c r="C27" s="240"/>
      <c r="D27" s="240"/>
      <c r="E27" s="240"/>
      <c r="F27" s="240"/>
      <c r="G27" s="240"/>
      <c r="H27" s="240"/>
    </row>
    <row r="28" spans="1:8" ht="16.5" thickBot="1" x14ac:dyDescent="0.3">
      <c r="A28" s="17" t="s">
        <v>5</v>
      </c>
      <c r="B28" s="245"/>
      <c r="C28" s="240"/>
      <c r="D28" s="240"/>
      <c r="E28" s="240"/>
      <c r="F28" s="240"/>
      <c r="G28" s="240"/>
      <c r="H28" s="240"/>
    </row>
    <row r="29" spans="1:8" ht="16.5" thickBot="1" x14ac:dyDescent="0.3">
      <c r="A29" s="43"/>
      <c r="B29" s="245"/>
      <c r="C29" s="242"/>
      <c r="D29" s="235"/>
      <c r="E29" s="236"/>
      <c r="F29" s="240"/>
      <c r="G29" s="240"/>
      <c r="H29" s="240"/>
    </row>
    <row r="30" spans="1:8" ht="13.5" thickBot="1" x14ac:dyDescent="0.25">
      <c r="A30" s="38" t="s">
        <v>7</v>
      </c>
      <c r="B30" s="260"/>
      <c r="C30" s="235"/>
      <c r="D30" s="235"/>
      <c r="E30" s="236"/>
      <c r="F30" s="240"/>
      <c r="G30" s="240"/>
      <c r="H30" s="240"/>
    </row>
    <row r="31" spans="1:8" x14ac:dyDescent="0.2">
      <c r="A31" s="266"/>
      <c r="B31" s="260"/>
      <c r="C31" s="235"/>
      <c r="D31" s="236"/>
      <c r="E31" s="246"/>
      <c r="F31" s="240"/>
      <c r="G31" s="240"/>
      <c r="H31" s="240"/>
    </row>
    <row r="32" spans="1:8" x14ac:dyDescent="0.2">
      <c r="A32" s="266" t="s">
        <v>101</v>
      </c>
      <c r="B32" s="112">
        <v>988.08</v>
      </c>
      <c r="C32" s="235">
        <v>247.02</v>
      </c>
      <c r="D32" s="235">
        <v>247.02</v>
      </c>
      <c r="E32" s="235">
        <v>247.02</v>
      </c>
      <c r="F32" s="235">
        <v>247.02</v>
      </c>
      <c r="G32" s="139">
        <f t="shared" ref="G32:G37" si="1">SUM(C32:F32)</f>
        <v>988.08</v>
      </c>
      <c r="H32" s="240"/>
    </row>
    <row r="33" spans="1:8" x14ac:dyDescent="0.2">
      <c r="A33" s="117" t="s">
        <v>102</v>
      </c>
      <c r="B33" s="112">
        <v>1122.82</v>
      </c>
      <c r="C33" s="235">
        <v>280.70999999999998</v>
      </c>
      <c r="D33" s="235">
        <v>280.70999999999998</v>
      </c>
      <c r="E33" s="235">
        <v>280.7</v>
      </c>
      <c r="F33" s="235">
        <v>280.7</v>
      </c>
      <c r="G33" s="139">
        <f t="shared" si="1"/>
        <v>1122.82</v>
      </c>
      <c r="H33" s="240"/>
    </row>
    <row r="34" spans="1:8" x14ac:dyDescent="0.2">
      <c r="B34" s="112"/>
      <c r="C34" s="235"/>
      <c r="D34" s="235"/>
      <c r="E34" s="236"/>
      <c r="F34" s="240"/>
      <c r="G34" s="240">
        <f t="shared" si="1"/>
        <v>0</v>
      </c>
      <c r="H34" s="240"/>
    </row>
    <row r="35" spans="1:8" x14ac:dyDescent="0.2">
      <c r="B35" s="112"/>
      <c r="C35" s="235"/>
      <c r="D35" s="235"/>
      <c r="E35" s="236"/>
      <c r="F35" s="240"/>
      <c r="G35" s="240">
        <f t="shared" si="1"/>
        <v>0</v>
      </c>
      <c r="H35" s="240"/>
    </row>
    <row r="36" spans="1:8" x14ac:dyDescent="0.2">
      <c r="A36" s="30"/>
      <c r="B36" s="209"/>
      <c r="C36" s="242"/>
      <c r="D36" s="235"/>
      <c r="E36" s="236"/>
      <c r="F36" s="240"/>
      <c r="G36" s="240">
        <f t="shared" si="1"/>
        <v>0</v>
      </c>
      <c r="H36" s="240"/>
    </row>
    <row r="37" spans="1:8" x14ac:dyDescent="0.2">
      <c r="A37" s="30"/>
      <c r="B37" s="209"/>
      <c r="C37" s="211"/>
      <c r="D37" s="235"/>
      <c r="E37" s="236"/>
      <c r="F37" s="240"/>
      <c r="G37" s="240">
        <f t="shared" si="1"/>
        <v>0</v>
      </c>
      <c r="H37" s="240"/>
    </row>
    <row r="38" spans="1:8" ht="13.5" thickBot="1" x14ac:dyDescent="0.25">
      <c r="A38" s="30" t="s">
        <v>20</v>
      </c>
      <c r="B38" s="209">
        <v>2110.9</v>
      </c>
      <c r="C38" s="240">
        <f>SUM(C32:C37)</f>
        <v>527.73</v>
      </c>
      <c r="D38" s="240">
        <f>SUM(D32:D37)</f>
        <v>527.73</v>
      </c>
      <c r="E38" s="240">
        <f>SUM(E32:E37)</f>
        <v>527.72</v>
      </c>
      <c r="F38" s="240">
        <f>SUM(F32:F37)</f>
        <v>527.72</v>
      </c>
      <c r="G38" s="139">
        <f>SUM(G32:G37)</f>
        <v>2110.9</v>
      </c>
      <c r="H38" s="240"/>
    </row>
    <row r="39" spans="1:8" ht="13.5" thickBot="1" x14ac:dyDescent="0.25">
      <c r="A39" s="38" t="s">
        <v>9</v>
      </c>
      <c r="B39" s="260"/>
      <c r="C39" s="236"/>
      <c r="D39" s="236"/>
      <c r="E39" s="236"/>
      <c r="F39" s="240"/>
      <c r="G39" s="240"/>
      <c r="H39" s="240"/>
    </row>
    <row r="40" spans="1:8" x14ac:dyDescent="0.2">
      <c r="A40" s="167"/>
      <c r="B40" s="260"/>
      <c r="C40" s="236"/>
      <c r="D40" s="236"/>
      <c r="E40" s="236"/>
      <c r="F40" s="240"/>
      <c r="G40" s="240">
        <f>SUM(C40:F40)</f>
        <v>0</v>
      </c>
      <c r="H40" s="240"/>
    </row>
    <row r="41" spans="1:8" x14ac:dyDescent="0.2">
      <c r="A41" s="30"/>
      <c r="B41" s="209"/>
      <c r="C41" s="236"/>
      <c r="D41" s="236"/>
      <c r="E41" s="236"/>
      <c r="F41" s="240"/>
      <c r="G41" s="240">
        <f>SUM(C41:F41)</f>
        <v>0</v>
      </c>
      <c r="H41" s="240"/>
    </row>
    <row r="42" spans="1:8" x14ac:dyDescent="0.2">
      <c r="A42" s="30"/>
      <c r="B42" s="209"/>
      <c r="C42" s="138"/>
      <c r="D42" s="236"/>
      <c r="E42" s="236"/>
      <c r="F42" s="240"/>
      <c r="G42" s="240">
        <f>SUM(C42:F42)</f>
        <v>0</v>
      </c>
      <c r="H42" s="240"/>
    </row>
    <row r="43" spans="1:8" ht="13.5" thickBot="1" x14ac:dyDescent="0.25">
      <c r="A43" s="30" t="s">
        <v>20</v>
      </c>
      <c r="B43" s="209"/>
      <c r="C43" s="240">
        <f>SUM(C40:C42)</f>
        <v>0</v>
      </c>
      <c r="D43" s="240">
        <f>SUM(D40:D42)</f>
        <v>0</v>
      </c>
      <c r="E43" s="240">
        <f>SUM(E40:E42)</f>
        <v>0</v>
      </c>
      <c r="F43" s="240">
        <f>SUM(F40:F42)</f>
        <v>0</v>
      </c>
      <c r="G43" s="240">
        <f>SUM(G40:G42)</f>
        <v>0</v>
      </c>
      <c r="H43" s="240">
        <f>SUM(C43:F43)</f>
        <v>0</v>
      </c>
    </row>
    <row r="44" spans="1:8" ht="13.5" thickBot="1" x14ac:dyDescent="0.25">
      <c r="A44" s="38" t="s">
        <v>8</v>
      </c>
      <c r="B44" s="260"/>
      <c r="C44" s="236"/>
      <c r="D44" s="236"/>
      <c r="E44" s="236"/>
      <c r="F44" s="240"/>
      <c r="G44" s="240"/>
      <c r="H44" s="240"/>
    </row>
    <row r="45" spans="1:8" x14ac:dyDescent="0.2">
      <c r="A45" s="30"/>
      <c r="B45" s="209"/>
      <c r="C45" s="138"/>
      <c r="D45" s="236"/>
      <c r="E45" s="236"/>
      <c r="F45" s="240"/>
      <c r="G45" s="240">
        <f t="shared" ref="G45" si="2">SUM(C45:F45)</f>
        <v>0</v>
      </c>
      <c r="H45" s="240"/>
    </row>
    <row r="46" spans="1:8" ht="13.5" thickBot="1" x14ac:dyDescent="0.25">
      <c r="A46" s="30" t="s">
        <v>20</v>
      </c>
      <c r="B46" s="209"/>
      <c r="C46" s="240">
        <f>SUM(C45:C45)</f>
        <v>0</v>
      </c>
      <c r="D46" s="240">
        <f>SUM(D45:D45)</f>
        <v>0</v>
      </c>
      <c r="E46" s="240">
        <f>SUM(E45:E45)</f>
        <v>0</v>
      </c>
      <c r="F46" s="240">
        <f>SUM(F45:F45)</f>
        <v>0</v>
      </c>
      <c r="G46" s="240">
        <f>SUM(G45:G45)</f>
        <v>0</v>
      </c>
      <c r="H46" s="240"/>
    </row>
    <row r="47" spans="1:8" ht="13.5" thickBot="1" x14ac:dyDescent="0.25">
      <c r="A47" s="38" t="s">
        <v>10</v>
      </c>
      <c r="B47" s="260"/>
      <c r="C47" s="236"/>
      <c r="D47" s="236"/>
      <c r="E47" s="236"/>
      <c r="F47" s="240"/>
      <c r="G47" s="240"/>
      <c r="H47" s="240"/>
    </row>
    <row r="48" spans="1:8" x14ac:dyDescent="0.2">
      <c r="A48" s="266"/>
      <c r="B48" s="260"/>
      <c r="C48" s="246"/>
      <c r="D48" s="236"/>
      <c r="E48" s="236"/>
      <c r="F48" s="240"/>
      <c r="G48" s="240"/>
      <c r="H48" s="240"/>
    </row>
    <row r="49" spans="1:9" x14ac:dyDescent="0.2">
      <c r="A49" s="266" t="s">
        <v>101</v>
      </c>
      <c r="B49" s="260">
        <v>843.94</v>
      </c>
      <c r="C49" s="246">
        <v>210.99</v>
      </c>
      <c r="D49" s="246">
        <v>210.99</v>
      </c>
      <c r="E49" s="246">
        <v>210.99</v>
      </c>
      <c r="F49" s="246">
        <v>210.97</v>
      </c>
      <c r="G49" s="139">
        <f>SUM(C49:F49)</f>
        <v>843.94</v>
      </c>
      <c r="H49" s="240"/>
    </row>
    <row r="50" spans="1:9" x14ac:dyDescent="0.2">
      <c r="A50" s="117" t="s">
        <v>102</v>
      </c>
      <c r="B50" s="260">
        <v>1859.17</v>
      </c>
      <c r="C50" s="246">
        <v>464.8</v>
      </c>
      <c r="D50" s="246">
        <v>464.8</v>
      </c>
      <c r="E50" s="246">
        <v>464.8</v>
      </c>
      <c r="F50" s="246">
        <v>464.77</v>
      </c>
      <c r="G50" s="139">
        <f t="shared" ref="G50:G52" si="3">SUM(C50:F50)</f>
        <v>1859.17</v>
      </c>
      <c r="H50" s="240"/>
    </row>
    <row r="51" spans="1:9" x14ac:dyDescent="0.2">
      <c r="A51" s="39"/>
      <c r="B51" s="260"/>
      <c r="C51" s="246"/>
      <c r="D51" s="236"/>
      <c r="E51" s="236"/>
      <c r="F51" s="240"/>
      <c r="G51" s="240">
        <f t="shared" si="3"/>
        <v>0</v>
      </c>
      <c r="H51" s="240"/>
    </row>
    <row r="52" spans="1:9" x14ac:dyDescent="0.2">
      <c r="B52" s="112"/>
      <c r="C52" s="236"/>
      <c r="D52" s="236"/>
      <c r="E52" s="236"/>
      <c r="F52" s="240"/>
      <c r="G52" s="240">
        <f t="shared" si="3"/>
        <v>0</v>
      </c>
      <c r="H52" s="240"/>
    </row>
    <row r="53" spans="1:9" ht="13.5" thickBot="1" x14ac:dyDescent="0.25">
      <c r="A53" s="30" t="s">
        <v>20</v>
      </c>
      <c r="B53" s="209">
        <v>2703.11</v>
      </c>
      <c r="C53" s="240">
        <f>SUM(C49:C52)</f>
        <v>675.79</v>
      </c>
      <c r="D53" s="240">
        <f>SUM(D49:D52)</f>
        <v>675.79</v>
      </c>
      <c r="E53" s="240">
        <f>SUM(E49:E52)</f>
        <v>675.79</v>
      </c>
      <c r="F53" s="240">
        <f>SUM(F49:F52)</f>
        <v>675.74</v>
      </c>
      <c r="G53" s="139">
        <f>SUM(G49:G52)</f>
        <v>2703.11</v>
      </c>
      <c r="H53" s="240"/>
      <c r="I53" s="240"/>
    </row>
    <row r="54" spans="1:9" ht="13.5" thickBot="1" x14ac:dyDescent="0.25">
      <c r="A54" s="38" t="s">
        <v>11</v>
      </c>
      <c r="B54" s="260"/>
      <c r="C54" s="236"/>
      <c r="D54" s="236"/>
      <c r="E54" s="236"/>
      <c r="F54" s="240"/>
      <c r="G54" s="240"/>
      <c r="H54" s="240"/>
    </row>
    <row r="55" spans="1:9" x14ac:dyDescent="0.2">
      <c r="A55" s="39"/>
      <c r="B55" s="260"/>
      <c r="C55" s="246"/>
      <c r="D55" s="247"/>
      <c r="E55" s="236"/>
      <c r="F55" s="240"/>
      <c r="G55" s="240"/>
      <c r="H55" s="240"/>
    </row>
    <row r="56" spans="1:9" x14ac:dyDescent="0.2">
      <c r="A56" s="117" t="s">
        <v>102</v>
      </c>
      <c r="B56" s="209">
        <v>3916.8</v>
      </c>
      <c r="C56" s="246">
        <v>979.2</v>
      </c>
      <c r="D56" s="246">
        <v>979.2</v>
      </c>
      <c r="E56" s="246">
        <v>979.2</v>
      </c>
      <c r="F56" s="246">
        <v>979.2</v>
      </c>
      <c r="G56" s="139">
        <f>SUM(C56:F56)</f>
        <v>3916.8</v>
      </c>
      <c r="H56" s="240"/>
    </row>
    <row r="57" spans="1:9" x14ac:dyDescent="0.2">
      <c r="A57" s="30"/>
      <c r="B57" s="209"/>
      <c r="C57" s="246"/>
      <c r="D57" s="247"/>
      <c r="E57" s="236"/>
      <c r="F57" s="240"/>
      <c r="G57" s="240">
        <f t="shared" ref="G57:G58" si="4">SUM(C57:F57)</f>
        <v>0</v>
      </c>
      <c r="H57" s="240"/>
    </row>
    <row r="58" spans="1:9" x14ac:dyDescent="0.2">
      <c r="A58" s="30" t="s">
        <v>14</v>
      </c>
      <c r="B58" s="209"/>
      <c r="C58" s="211"/>
      <c r="D58" s="247"/>
      <c r="E58" s="236"/>
      <c r="F58" s="240"/>
      <c r="G58" s="240">
        <f t="shared" si="4"/>
        <v>0</v>
      </c>
      <c r="H58" s="240"/>
    </row>
    <row r="59" spans="1:9" x14ac:dyDescent="0.2">
      <c r="A59" s="30" t="s">
        <v>20</v>
      </c>
      <c r="B59" s="209">
        <v>3916.8</v>
      </c>
      <c r="C59" s="139">
        <f>SUM(C56:C58)</f>
        <v>979.2</v>
      </c>
      <c r="D59" s="139">
        <f>SUM(D56:D58)</f>
        <v>979.2</v>
      </c>
      <c r="E59" s="139">
        <f>SUM(E56:E58)</f>
        <v>979.2</v>
      </c>
      <c r="F59" s="139">
        <f>SUM(F56:F58)</f>
        <v>979.2</v>
      </c>
      <c r="G59" s="139">
        <f>SUM(G56:G58)</f>
        <v>3916.8</v>
      </c>
      <c r="H59" s="240"/>
    </row>
    <row r="60" spans="1:9" x14ac:dyDescent="0.2">
      <c r="A60" s="34" t="s">
        <v>12</v>
      </c>
      <c r="B60" s="258"/>
      <c r="C60" s="211"/>
      <c r="D60" s="247"/>
      <c r="E60" s="236"/>
      <c r="F60" s="240"/>
      <c r="G60" s="240"/>
      <c r="H60" s="240"/>
    </row>
    <row r="61" spans="1:9" x14ac:dyDescent="0.2">
      <c r="A61" s="39"/>
      <c r="B61" s="260"/>
      <c r="C61" s="246"/>
      <c r="D61" s="236"/>
      <c r="E61" s="236"/>
      <c r="F61" s="240"/>
      <c r="G61" s="240"/>
      <c r="H61" s="240"/>
    </row>
    <row r="62" spans="1:9" x14ac:dyDescent="0.2">
      <c r="A62" s="30"/>
      <c r="B62" s="209"/>
      <c r="C62" s="248"/>
      <c r="D62" s="236"/>
      <c r="E62" s="236"/>
      <c r="F62" s="240"/>
      <c r="G62" s="240">
        <f>SUM(C62:F62)</f>
        <v>0</v>
      </c>
      <c r="H62" s="240"/>
    </row>
    <row r="63" spans="1:9" x14ac:dyDescent="0.2">
      <c r="A63" s="30" t="s">
        <v>20</v>
      </c>
      <c r="B63" s="209"/>
      <c r="C63" s="139">
        <f>SUM(C62:C62)</f>
        <v>0</v>
      </c>
      <c r="D63" s="139">
        <f>SUM(D62:D62)</f>
        <v>0</v>
      </c>
      <c r="E63" s="139">
        <f>SUM(E62:E62)</f>
        <v>0</v>
      </c>
      <c r="F63" s="139">
        <f>SUM(F62:F62)</f>
        <v>0</v>
      </c>
      <c r="G63" s="139">
        <f>SUM(G62:G62)</f>
        <v>0</v>
      </c>
      <c r="H63" s="240"/>
    </row>
    <row r="64" spans="1:9" x14ac:dyDescent="0.2">
      <c r="A64" s="45" t="s">
        <v>13</v>
      </c>
      <c r="B64" s="260"/>
      <c r="C64" s="235"/>
      <c r="D64" s="199"/>
      <c r="E64" s="138"/>
      <c r="F64" s="240"/>
      <c r="G64" s="240"/>
      <c r="H64" s="240"/>
    </row>
    <row r="65" spans="1:10" x14ac:dyDescent="0.2">
      <c r="A65" s="39"/>
      <c r="B65" s="260"/>
      <c r="C65" s="235"/>
      <c r="D65" s="247"/>
      <c r="E65" s="235"/>
      <c r="F65" s="240"/>
      <c r="G65" s="240"/>
      <c r="H65" s="240"/>
    </row>
    <row r="66" spans="1:10" s="26" customFormat="1" x14ac:dyDescent="0.2">
      <c r="A66" s="266" t="s">
        <v>101</v>
      </c>
      <c r="B66" s="259">
        <v>1253.3800000000001</v>
      </c>
      <c r="C66" s="262">
        <v>313.35000000000002</v>
      </c>
      <c r="D66" s="262">
        <v>313.35000000000002</v>
      </c>
      <c r="E66" s="262">
        <v>313.35000000000002</v>
      </c>
      <c r="F66" s="262">
        <v>313.33</v>
      </c>
      <c r="G66" s="273">
        <f>SUM(C66:F66)</f>
        <v>1253.3800000000001</v>
      </c>
      <c r="H66" s="249"/>
    </row>
    <row r="67" spans="1:10" s="26" customFormat="1" x14ac:dyDescent="0.2">
      <c r="A67" s="117" t="s">
        <v>102</v>
      </c>
      <c r="B67" s="259">
        <v>2624.78</v>
      </c>
      <c r="C67" s="262">
        <v>656.2</v>
      </c>
      <c r="D67" s="262">
        <v>656.2</v>
      </c>
      <c r="E67" s="262">
        <v>656.2</v>
      </c>
      <c r="F67" s="262">
        <v>656.18</v>
      </c>
      <c r="G67" s="273">
        <f t="shared" ref="G67:G69" si="5">SUM(C67:F67)</f>
        <v>2624.78</v>
      </c>
      <c r="H67" s="249"/>
    </row>
    <row r="68" spans="1:10" s="26" customFormat="1" x14ac:dyDescent="0.2">
      <c r="B68" s="259"/>
      <c r="C68" s="262"/>
      <c r="D68" s="239"/>
      <c r="E68" s="262"/>
      <c r="F68" s="249"/>
      <c r="G68" s="249">
        <f t="shared" si="5"/>
        <v>0</v>
      </c>
      <c r="H68" s="249"/>
    </row>
    <row r="69" spans="1:10" s="26" customFormat="1" x14ac:dyDescent="0.2">
      <c r="A69" s="31"/>
      <c r="B69" s="194"/>
      <c r="C69" s="200"/>
      <c r="D69" s="239"/>
      <c r="E69" s="250"/>
      <c r="F69" s="249"/>
      <c r="G69" s="249">
        <f t="shared" si="5"/>
        <v>0</v>
      </c>
      <c r="H69" s="249"/>
      <c r="J69" s="249"/>
    </row>
    <row r="70" spans="1:10" s="1" customFormat="1" x14ac:dyDescent="0.2">
      <c r="A70" s="30" t="s">
        <v>20</v>
      </c>
      <c r="B70" s="209">
        <v>3878.16</v>
      </c>
      <c r="C70" s="139">
        <f>SUM(C66:C69)</f>
        <v>969.55000000000007</v>
      </c>
      <c r="D70" s="139">
        <f>SUM(D66:D69)</f>
        <v>969.55000000000007</v>
      </c>
      <c r="E70" s="139">
        <f>SUM(E66:E69)</f>
        <v>969.55000000000007</v>
      </c>
      <c r="F70" s="139">
        <f>SUM(F66:F69)</f>
        <v>969.51</v>
      </c>
      <c r="G70" s="139">
        <f>SUM(G66:G69)</f>
        <v>3878.1600000000003</v>
      </c>
      <c r="H70" s="139"/>
    </row>
    <row r="71" spans="1:10" s="1" customFormat="1" ht="13.5" thickBot="1" x14ac:dyDescent="0.25">
      <c r="A71" s="30"/>
      <c r="B71" s="209"/>
      <c r="C71" s="139"/>
      <c r="D71" s="139"/>
      <c r="E71" s="139"/>
      <c r="F71" s="139"/>
      <c r="G71" s="139"/>
      <c r="H71" s="139"/>
    </row>
    <row r="72" spans="1:10" ht="16.5" thickBot="1" x14ac:dyDescent="0.3">
      <c r="A72" s="17" t="s">
        <v>22</v>
      </c>
      <c r="B72" s="208">
        <f t="shared" ref="B72:G72" si="6">B70+B63+B59+B53+B46+B43+B38</f>
        <v>12608.97</v>
      </c>
      <c r="C72" s="200">
        <f t="shared" si="6"/>
        <v>3152.27</v>
      </c>
      <c r="D72" s="200">
        <f t="shared" si="6"/>
        <v>3152.27</v>
      </c>
      <c r="E72" s="200">
        <f t="shared" si="6"/>
        <v>3152.26</v>
      </c>
      <c r="F72" s="200">
        <f t="shared" si="6"/>
        <v>3152.17</v>
      </c>
      <c r="G72" s="200">
        <f t="shared" si="6"/>
        <v>12608.970000000001</v>
      </c>
      <c r="H72" s="240"/>
    </row>
    <row r="73" spans="1:10" s="1" customFormat="1" x14ac:dyDescent="0.2">
      <c r="A73" s="30"/>
      <c r="B73" s="209"/>
      <c r="C73" s="139"/>
      <c r="D73" s="139"/>
      <c r="E73" s="139"/>
      <c r="F73" s="139"/>
      <c r="G73" s="139"/>
      <c r="H73" s="139"/>
    </row>
    <row r="74" spans="1:10" ht="18" x14ac:dyDescent="0.25">
      <c r="A74" s="46" t="s">
        <v>44</v>
      </c>
      <c r="B74" s="263">
        <f t="shared" ref="B74:G74" si="7">B72+B26</f>
        <v>765031.25</v>
      </c>
      <c r="C74" s="264">
        <f t="shared" si="7"/>
        <v>191257.85</v>
      </c>
      <c r="D74" s="264">
        <f t="shared" si="7"/>
        <v>191257.85</v>
      </c>
      <c r="E74" s="264">
        <f t="shared" si="7"/>
        <v>191257.84000000003</v>
      </c>
      <c r="F74" s="264">
        <f t="shared" si="7"/>
        <v>191257.71</v>
      </c>
      <c r="G74" s="265">
        <f t="shared" si="7"/>
        <v>765031.25</v>
      </c>
      <c r="H74" s="240"/>
      <c r="J74" s="240"/>
    </row>
    <row r="78" spans="1:10" x14ac:dyDescent="0.2">
      <c r="A78" s="30"/>
      <c r="B78" s="77"/>
      <c r="C78" s="24"/>
      <c r="D78" s="24"/>
    </row>
  </sheetData>
  <printOptions horizontalCentered="1" gridLines="1"/>
  <pageMargins left="0.27" right="0.25" top="0.6" bottom="0.56000000000000005" header="0.27" footer="0.21"/>
  <pageSetup scale="84" fitToHeight="0" orientation="landscape" r:id="rId1"/>
  <headerFooter alignWithMargins="0">
    <oddFooter>&amp;L&amp;F&amp;RPage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83"/>
  <sheetViews>
    <sheetView zoomScaleNormal="100" workbookViewId="0">
      <pane xSplit="1" ySplit="4" topLeftCell="B45" activePane="bottomRight" state="frozen"/>
      <selection activeCell="A136" sqref="A136"/>
      <selection pane="topRight" activeCell="A136" sqref="A136"/>
      <selection pane="bottomLeft" activeCell="A136" sqref="A136"/>
      <selection pane="bottomRight" activeCell="K79" sqref="K79"/>
    </sheetView>
  </sheetViews>
  <sheetFormatPr defaultColWidth="9.140625" defaultRowHeight="12.75" x14ac:dyDescent="0.2"/>
  <cols>
    <col min="1" max="1" width="62.85546875" style="4" bestFit="1" customWidth="1"/>
    <col min="2" max="2" width="20.7109375" style="140" bestFit="1" customWidth="1"/>
    <col min="3" max="4" width="14.28515625" style="2" bestFit="1" customWidth="1"/>
    <col min="5" max="5" width="14.28515625" style="3" bestFit="1" customWidth="1"/>
    <col min="6" max="6" width="14.28515625" style="4" bestFit="1" customWidth="1"/>
    <col min="7" max="7" width="15.7109375" style="4" bestFit="1" customWidth="1"/>
    <col min="8" max="10" width="9.140625" style="4"/>
    <col min="11" max="11" width="11.140625" style="4" bestFit="1" customWidth="1"/>
    <col min="12" max="16384" width="9.140625" style="4"/>
  </cols>
  <sheetData>
    <row r="1" spans="1:7" x14ac:dyDescent="0.2">
      <c r="A1" s="1" t="s">
        <v>35</v>
      </c>
    </row>
    <row r="2" spans="1:7" x14ac:dyDescent="0.2">
      <c r="A2" s="1"/>
    </row>
    <row r="3" spans="1:7" s="8" customFormat="1" ht="20.25" customHeight="1" thickBot="1" x14ac:dyDescent="0.35">
      <c r="A3" s="5" t="s">
        <v>47</v>
      </c>
      <c r="B3" s="141"/>
      <c r="C3" s="55"/>
      <c r="D3" s="55"/>
      <c r="E3" s="7"/>
    </row>
    <row r="4" spans="1:7" s="9" customFormat="1" ht="26.25" thickBot="1" x14ac:dyDescent="0.25">
      <c r="B4" s="142" t="s">
        <v>23</v>
      </c>
      <c r="C4" s="59" t="s">
        <v>15</v>
      </c>
      <c r="D4" s="60" t="s">
        <v>16</v>
      </c>
      <c r="E4" s="12" t="s">
        <v>17</v>
      </c>
      <c r="F4" s="13" t="s">
        <v>18</v>
      </c>
      <c r="G4" s="13" t="s">
        <v>19</v>
      </c>
    </row>
    <row r="5" spans="1:7" s="9" customFormat="1" ht="13.5" thickBot="1" x14ac:dyDescent="0.25">
      <c r="B5" s="143"/>
      <c r="C5" s="63"/>
      <c r="D5" s="63"/>
      <c r="E5" s="16"/>
      <c r="F5" s="16"/>
      <c r="G5" s="16"/>
    </row>
    <row r="6" spans="1:7" s="9" customFormat="1" ht="16.5" thickBot="1" x14ac:dyDescent="0.3">
      <c r="A6" s="17" t="s">
        <v>6</v>
      </c>
      <c r="B6" s="82"/>
      <c r="C6" s="64"/>
      <c r="D6" s="64"/>
      <c r="E6" s="20"/>
    </row>
    <row r="7" spans="1:7" s="9" customFormat="1" ht="16.5" thickBot="1" x14ac:dyDescent="0.3">
      <c r="A7" s="21"/>
      <c r="B7" s="81"/>
    </row>
    <row r="8" spans="1:7" s="25" customFormat="1" ht="13.5" thickBot="1" x14ac:dyDescent="0.25">
      <c r="A8" s="22" t="s">
        <v>0</v>
      </c>
      <c r="B8" s="258"/>
      <c r="C8" s="235"/>
      <c r="D8" s="235"/>
      <c r="E8" s="236"/>
      <c r="F8" s="237"/>
      <c r="G8" s="237"/>
    </row>
    <row r="9" spans="1:7" x14ac:dyDescent="0.2">
      <c r="B9" s="259"/>
      <c r="C9" s="235"/>
      <c r="D9" s="239"/>
      <c r="E9" s="235"/>
      <c r="F9" s="240"/>
      <c r="G9" s="240">
        <f>SUM(C9:F9)</f>
        <v>0</v>
      </c>
    </row>
    <row r="10" spans="1:7" x14ac:dyDescent="0.2">
      <c r="B10" s="259"/>
      <c r="C10" s="235"/>
      <c r="D10" s="239"/>
      <c r="E10" s="235"/>
      <c r="F10" s="240"/>
      <c r="G10" s="240">
        <f>SUM(C10:F10)</f>
        <v>0</v>
      </c>
    </row>
    <row r="11" spans="1:7" x14ac:dyDescent="0.2">
      <c r="A11" s="30"/>
      <c r="B11" s="194"/>
      <c r="C11" s="199"/>
      <c r="D11" s="194"/>
      <c r="E11" s="235"/>
      <c r="F11" s="240"/>
      <c r="G11" s="240">
        <f>SUM(C11:F11)</f>
        <v>0</v>
      </c>
    </row>
    <row r="12" spans="1:7" x14ac:dyDescent="0.2">
      <c r="A12" s="30" t="s">
        <v>20</v>
      </c>
      <c r="B12" s="194">
        <v>201624.36</v>
      </c>
      <c r="C12" s="240">
        <v>50406.09</v>
      </c>
      <c r="D12" s="240">
        <v>50406.09</v>
      </c>
      <c r="E12" s="240">
        <v>50406.09</v>
      </c>
      <c r="F12" s="240">
        <v>50406.09</v>
      </c>
      <c r="G12" s="139">
        <f>SUM(C12:F12)</f>
        <v>201624.36</v>
      </c>
    </row>
    <row r="13" spans="1:7" x14ac:dyDescent="0.2">
      <c r="A13" s="34" t="s">
        <v>1</v>
      </c>
      <c r="B13" s="258"/>
      <c r="C13" s="235"/>
      <c r="D13" s="239"/>
      <c r="E13" s="235"/>
      <c r="F13" s="240"/>
      <c r="G13" s="240"/>
    </row>
    <row r="14" spans="1:7" x14ac:dyDescent="0.2">
      <c r="B14" s="259"/>
      <c r="C14" s="235"/>
      <c r="D14" s="239"/>
      <c r="E14" s="235"/>
      <c r="F14" s="240"/>
      <c r="G14" s="240">
        <f>SUM(C14:F14)</f>
        <v>0</v>
      </c>
    </row>
    <row r="15" spans="1:7" x14ac:dyDescent="0.2">
      <c r="A15" s="30"/>
      <c r="B15" s="194"/>
      <c r="C15" s="199"/>
      <c r="D15" s="239"/>
      <c r="E15" s="235"/>
      <c r="F15" s="240"/>
      <c r="G15" s="240">
        <f>SUM(C15:F15)</f>
        <v>0</v>
      </c>
    </row>
    <row r="16" spans="1:7" x14ac:dyDescent="0.2">
      <c r="B16" s="259"/>
      <c r="C16" s="235"/>
      <c r="D16" s="239"/>
      <c r="E16" s="235"/>
      <c r="F16" s="240"/>
      <c r="G16" s="240">
        <f>SUM(C16:F16)</f>
        <v>0</v>
      </c>
    </row>
    <row r="17" spans="1:8" x14ac:dyDescent="0.2">
      <c r="A17" s="3" t="s">
        <v>20</v>
      </c>
      <c r="B17" s="194"/>
      <c r="C17" s="240">
        <f>SUM(C14:C16)</f>
        <v>0</v>
      </c>
      <c r="D17" s="240">
        <f>SUM(D14:D16)</f>
        <v>0</v>
      </c>
      <c r="E17" s="240">
        <f>SUM(E14:E16)</f>
        <v>0</v>
      </c>
      <c r="F17" s="240">
        <f>SUM(F14:F16)</f>
        <v>0</v>
      </c>
      <c r="G17" s="240">
        <f>SUM(G14:G16)</f>
        <v>0</v>
      </c>
    </row>
    <row r="18" spans="1:8" x14ac:dyDescent="0.2">
      <c r="A18" s="34" t="s">
        <v>2</v>
      </c>
      <c r="B18" s="258"/>
      <c r="C18" s="235"/>
      <c r="D18" s="239"/>
      <c r="E18" s="235"/>
      <c r="F18" s="240"/>
      <c r="G18" s="240"/>
    </row>
    <row r="19" spans="1:8" x14ac:dyDescent="0.2">
      <c r="B19" s="259"/>
      <c r="C19" s="235"/>
      <c r="D19" s="239"/>
      <c r="E19" s="235"/>
      <c r="F19" s="240"/>
      <c r="G19" s="240">
        <f>SUM(C19:F19)</f>
        <v>0</v>
      </c>
    </row>
    <row r="20" spans="1:8" x14ac:dyDescent="0.2">
      <c r="A20" s="30"/>
      <c r="B20" s="194"/>
      <c r="C20" s="199"/>
      <c r="D20" s="239"/>
      <c r="E20" s="235"/>
      <c r="F20" s="240"/>
      <c r="G20" s="240">
        <f>SUM(C20:F20)</f>
        <v>0</v>
      </c>
    </row>
    <row r="21" spans="1:8" x14ac:dyDescent="0.2">
      <c r="B21" s="259"/>
      <c r="C21" s="235"/>
      <c r="D21" s="239"/>
      <c r="E21" s="235"/>
      <c r="F21" s="240"/>
      <c r="G21" s="240">
        <f>SUM(C21:F21)</f>
        <v>0</v>
      </c>
    </row>
    <row r="22" spans="1:8" x14ac:dyDescent="0.2">
      <c r="A22" s="30"/>
      <c r="B22" s="194"/>
      <c r="C22" s="200"/>
      <c r="D22" s="239"/>
      <c r="E22" s="236"/>
      <c r="F22" s="240"/>
      <c r="G22" s="240">
        <f>SUM(C22:F22)</f>
        <v>0</v>
      </c>
    </row>
    <row r="23" spans="1:8" ht="13.5" thickBot="1" x14ac:dyDescent="0.25">
      <c r="A23" s="30" t="s">
        <v>20</v>
      </c>
      <c r="B23" s="194"/>
      <c r="C23" s="240">
        <f>SUM(C20:C22)</f>
        <v>0</v>
      </c>
      <c r="D23" s="240">
        <f>SUM(D20:D22)</f>
        <v>0</v>
      </c>
      <c r="E23" s="240">
        <f>SUM(E20:E22)</f>
        <v>0</v>
      </c>
      <c r="F23" s="240">
        <f>SUM(F20:F22)</f>
        <v>0</v>
      </c>
      <c r="G23" s="240">
        <f>SUM(G20:G22)</f>
        <v>0</v>
      </c>
    </row>
    <row r="24" spans="1:8" s="1" customFormat="1" ht="13.5" thickBot="1" x14ac:dyDescent="0.25">
      <c r="A24" s="38" t="s">
        <v>4</v>
      </c>
      <c r="B24" s="260"/>
      <c r="C24" s="236"/>
      <c r="D24" s="235"/>
      <c r="E24" s="138"/>
      <c r="F24" s="139"/>
      <c r="G24" s="139"/>
    </row>
    <row r="25" spans="1:8" s="1" customFormat="1" x14ac:dyDescent="0.2">
      <c r="A25" s="4"/>
      <c r="B25" s="259"/>
      <c r="C25" s="139"/>
      <c r="D25" s="199"/>
      <c r="E25" s="138"/>
      <c r="F25" s="139"/>
      <c r="G25" s="240"/>
    </row>
    <row r="26" spans="1:8" s="1" customFormat="1" x14ac:dyDescent="0.2">
      <c r="A26" s="30" t="s">
        <v>20</v>
      </c>
      <c r="B26" s="194">
        <v>52422.33</v>
      </c>
      <c r="C26" s="240">
        <v>13105.59</v>
      </c>
      <c r="D26" s="240">
        <v>13105.59</v>
      </c>
      <c r="E26" s="240">
        <v>13105.59</v>
      </c>
      <c r="F26" s="240">
        <v>13105.56</v>
      </c>
      <c r="G26" s="139">
        <f>SUM(C26:F26)</f>
        <v>52422.33</v>
      </c>
    </row>
    <row r="27" spans="1:8" s="1" customFormat="1" x14ac:dyDescent="0.2">
      <c r="A27" s="34" t="s">
        <v>3</v>
      </c>
      <c r="B27" s="258"/>
      <c r="C27" s="242"/>
      <c r="D27" s="235"/>
      <c r="E27" s="138"/>
      <c r="F27" s="139"/>
      <c r="G27" s="139"/>
    </row>
    <row r="28" spans="1:8" x14ac:dyDescent="0.2">
      <c r="B28" s="259"/>
      <c r="C28" s="240"/>
      <c r="D28" s="240"/>
      <c r="E28" s="236"/>
      <c r="F28" s="240"/>
      <c r="G28" s="240"/>
    </row>
    <row r="29" spans="1:8" x14ac:dyDescent="0.2">
      <c r="A29" s="30" t="s">
        <v>20</v>
      </c>
      <c r="B29" s="194"/>
      <c r="C29" s="240">
        <f>SUM(C27:C28)</f>
        <v>0</v>
      </c>
      <c r="D29" s="240">
        <f>SUM(D27:D28)</f>
        <v>0</v>
      </c>
      <c r="E29" s="240">
        <f>SUM(E27:E28)</f>
        <v>0</v>
      </c>
      <c r="F29" s="240">
        <f>SUM(F27:F28)</f>
        <v>0</v>
      </c>
      <c r="G29" s="240">
        <f>SUM(C29:F29)</f>
        <v>0</v>
      </c>
    </row>
    <row r="30" spans="1:8" ht="13.5" thickBot="1" x14ac:dyDescent="0.25">
      <c r="A30" s="30"/>
      <c r="B30" s="194"/>
      <c r="C30" s="240"/>
      <c r="D30" s="240"/>
      <c r="E30" s="240"/>
      <c r="F30" s="240"/>
      <c r="G30" s="240"/>
    </row>
    <row r="31" spans="1:8" ht="16.5" thickBot="1" x14ac:dyDescent="0.3">
      <c r="A31" s="17" t="s">
        <v>21</v>
      </c>
      <c r="B31" s="208">
        <f t="shared" ref="B31:G31" si="0">B29+B26+B23+B17+B12</f>
        <v>254046.69</v>
      </c>
      <c r="C31" s="261">
        <f t="shared" si="0"/>
        <v>63511.679999999993</v>
      </c>
      <c r="D31" s="261">
        <f t="shared" si="0"/>
        <v>63511.679999999993</v>
      </c>
      <c r="E31" s="261">
        <f t="shared" si="0"/>
        <v>63511.679999999993</v>
      </c>
      <c r="F31" s="261">
        <f t="shared" si="0"/>
        <v>63511.649999999994</v>
      </c>
      <c r="G31" s="200">
        <f t="shared" si="0"/>
        <v>254046.69</v>
      </c>
      <c r="H31" s="29"/>
    </row>
    <row r="32" spans="1:8" ht="13.5" thickBot="1" x14ac:dyDescent="0.25">
      <c r="A32" s="30"/>
      <c r="B32" s="194"/>
      <c r="C32" s="240"/>
      <c r="D32" s="240"/>
      <c r="E32" s="240"/>
      <c r="F32" s="240"/>
      <c r="G32" s="240"/>
    </row>
    <row r="33" spans="1:8" ht="16.5" thickBot="1" x14ac:dyDescent="0.3">
      <c r="A33" s="17" t="s">
        <v>5</v>
      </c>
      <c r="B33" s="245"/>
      <c r="C33" s="240"/>
      <c r="D33" s="240"/>
      <c r="E33" s="240"/>
      <c r="F33" s="240"/>
      <c r="G33" s="240"/>
    </row>
    <row r="34" spans="1:8" ht="16.5" thickBot="1" x14ac:dyDescent="0.3">
      <c r="A34" s="43"/>
      <c r="B34" s="245"/>
      <c r="C34" s="242"/>
      <c r="D34" s="235"/>
      <c r="E34" s="236"/>
      <c r="F34" s="240"/>
      <c r="G34" s="240"/>
    </row>
    <row r="35" spans="1:8" ht="13.5" thickBot="1" x14ac:dyDescent="0.25">
      <c r="A35" s="38" t="s">
        <v>7</v>
      </c>
      <c r="B35" s="260"/>
      <c r="C35" s="235"/>
      <c r="D35" s="235"/>
      <c r="E35" s="236"/>
      <c r="F35" s="240"/>
      <c r="G35" s="240"/>
    </row>
    <row r="36" spans="1:8" x14ac:dyDescent="0.2">
      <c r="B36" s="260"/>
      <c r="C36" s="235"/>
      <c r="D36" s="236"/>
      <c r="E36" s="246"/>
      <c r="F36" s="240"/>
      <c r="G36" s="240"/>
    </row>
    <row r="37" spans="1:8" x14ac:dyDescent="0.2">
      <c r="A37" s="266" t="s">
        <v>103</v>
      </c>
      <c r="B37" s="209">
        <v>7904.62</v>
      </c>
      <c r="C37" s="235"/>
      <c r="D37" s="235"/>
      <c r="E37" s="236"/>
      <c r="F37" s="240"/>
      <c r="G37" s="240">
        <f t="shared" ref="G37:G42" si="1">SUM(C37:F37)</f>
        <v>0</v>
      </c>
    </row>
    <row r="38" spans="1:8" x14ac:dyDescent="0.2">
      <c r="B38" s="112"/>
      <c r="C38" s="235"/>
      <c r="D38" s="235"/>
      <c r="E38" s="236"/>
      <c r="F38" s="240"/>
      <c r="G38" s="240">
        <f t="shared" si="1"/>
        <v>0</v>
      </c>
    </row>
    <row r="39" spans="1:8" x14ac:dyDescent="0.2">
      <c r="B39" s="112"/>
      <c r="C39" s="235"/>
      <c r="D39" s="235"/>
      <c r="E39" s="236"/>
      <c r="F39" s="240"/>
      <c r="G39" s="240">
        <f t="shared" si="1"/>
        <v>0</v>
      </c>
    </row>
    <row r="40" spans="1:8" x14ac:dyDescent="0.2">
      <c r="B40" s="112"/>
      <c r="C40" s="235"/>
      <c r="D40" s="235"/>
      <c r="E40" s="236"/>
      <c r="F40" s="240"/>
      <c r="G40" s="240">
        <f t="shared" si="1"/>
        <v>0</v>
      </c>
    </row>
    <row r="41" spans="1:8" x14ac:dyDescent="0.2">
      <c r="A41" s="30"/>
      <c r="B41" s="209"/>
      <c r="C41" s="242"/>
      <c r="D41" s="235"/>
      <c r="E41" s="236"/>
      <c r="F41" s="240"/>
      <c r="G41" s="240">
        <f t="shared" si="1"/>
        <v>0</v>
      </c>
    </row>
    <row r="42" spans="1:8" x14ac:dyDescent="0.2">
      <c r="A42" s="30"/>
      <c r="B42" s="209"/>
      <c r="C42" s="211"/>
      <c r="D42" s="235"/>
      <c r="E42" s="236"/>
      <c r="F42" s="240"/>
      <c r="G42" s="240">
        <f t="shared" si="1"/>
        <v>0</v>
      </c>
    </row>
    <row r="43" spans="1:8" ht="13.5" thickBot="1" x14ac:dyDescent="0.25">
      <c r="A43" s="30" t="s">
        <v>20</v>
      </c>
      <c r="B43" s="209">
        <v>7904.62</v>
      </c>
      <c r="C43" s="240">
        <v>1976.16</v>
      </c>
      <c r="D43" s="240">
        <v>1976.16</v>
      </c>
      <c r="E43" s="240">
        <v>1976.16</v>
      </c>
      <c r="F43" s="240">
        <v>1976.14</v>
      </c>
      <c r="G43" s="139">
        <f>SUM(C43:F43)</f>
        <v>7904.6200000000008</v>
      </c>
      <c r="H43" s="29"/>
    </row>
    <row r="44" spans="1:8" ht="13.5" thickBot="1" x14ac:dyDescent="0.25">
      <c r="A44" s="38" t="s">
        <v>9</v>
      </c>
      <c r="B44" s="260"/>
      <c r="C44" s="236"/>
      <c r="D44" s="236"/>
      <c r="E44" s="236"/>
      <c r="F44" s="240"/>
      <c r="G44" s="240"/>
    </row>
    <row r="45" spans="1:8" x14ac:dyDescent="0.2">
      <c r="A45" s="167"/>
      <c r="B45" s="260"/>
      <c r="C45" s="236"/>
      <c r="D45" s="236"/>
      <c r="E45" s="236"/>
      <c r="F45" s="240"/>
      <c r="G45" s="240">
        <f>SUM(C45:F45)</f>
        <v>0</v>
      </c>
    </row>
    <row r="46" spans="1:8" x14ac:dyDescent="0.2">
      <c r="A46" s="30"/>
      <c r="B46" s="209"/>
      <c r="C46" s="236"/>
      <c r="D46" s="236"/>
      <c r="E46" s="236"/>
      <c r="F46" s="240"/>
      <c r="G46" s="240">
        <f>SUM(C46:F46)</f>
        <v>0</v>
      </c>
    </row>
    <row r="47" spans="1:8" x14ac:dyDescent="0.2">
      <c r="A47" s="30"/>
      <c r="B47" s="209"/>
      <c r="C47" s="138"/>
      <c r="D47" s="236"/>
      <c r="E47" s="236"/>
      <c r="F47" s="240"/>
      <c r="G47" s="240">
        <f>SUM(C47:F47)</f>
        <v>0</v>
      </c>
    </row>
    <row r="48" spans="1:8" ht="13.5" thickBot="1" x14ac:dyDescent="0.25">
      <c r="A48" s="30" t="s">
        <v>20</v>
      </c>
      <c r="B48" s="209"/>
      <c r="C48" s="240">
        <f>SUM(C45:C47)</f>
        <v>0</v>
      </c>
      <c r="D48" s="240">
        <f>SUM(D45:D47)</f>
        <v>0</v>
      </c>
      <c r="E48" s="240">
        <f>SUM(E45:E47)</f>
        <v>0</v>
      </c>
      <c r="F48" s="240">
        <f>SUM(F45:F47)</f>
        <v>0</v>
      </c>
      <c r="G48" s="240">
        <f>SUM(G45:G47)</f>
        <v>0</v>
      </c>
      <c r="H48" s="29">
        <f>SUM(C48:F48)</f>
        <v>0</v>
      </c>
    </row>
    <row r="49" spans="1:8" ht="13.5" thickBot="1" x14ac:dyDescent="0.25">
      <c r="A49" s="38" t="s">
        <v>8</v>
      </c>
      <c r="B49" s="260"/>
      <c r="C49" s="236"/>
      <c r="D49" s="236"/>
      <c r="E49" s="236"/>
      <c r="F49" s="240"/>
      <c r="G49" s="240"/>
    </row>
    <row r="50" spans="1:8" x14ac:dyDescent="0.2">
      <c r="A50" s="30"/>
      <c r="B50" s="209"/>
      <c r="C50" s="236"/>
      <c r="D50" s="236"/>
      <c r="E50" s="236"/>
      <c r="F50" s="240"/>
      <c r="G50" s="240">
        <f t="shared" ref="G50:G51" si="2">SUM(C50:F50)</f>
        <v>0</v>
      </c>
    </row>
    <row r="51" spans="1:8" x14ac:dyDescent="0.2">
      <c r="A51" s="30"/>
      <c r="B51" s="209"/>
      <c r="C51" s="138"/>
      <c r="D51" s="236"/>
      <c r="E51" s="236"/>
      <c r="F51" s="240"/>
      <c r="G51" s="240">
        <f t="shared" si="2"/>
        <v>0</v>
      </c>
    </row>
    <row r="52" spans="1:8" ht="13.5" thickBot="1" x14ac:dyDescent="0.25">
      <c r="A52" s="30" t="s">
        <v>20</v>
      </c>
      <c r="B52" s="209"/>
      <c r="C52" s="240">
        <f>SUM(C50:C51)</f>
        <v>0</v>
      </c>
      <c r="D52" s="240">
        <f>SUM(D50:D51)</f>
        <v>0</v>
      </c>
      <c r="E52" s="240">
        <f>SUM(E50:E51)</f>
        <v>0</v>
      </c>
      <c r="F52" s="240">
        <f>SUM(F50:F51)</f>
        <v>0</v>
      </c>
      <c r="G52" s="240">
        <f>SUM(G50:G51)</f>
        <v>0</v>
      </c>
    </row>
    <row r="53" spans="1:8" ht="13.5" thickBot="1" x14ac:dyDescent="0.25">
      <c r="A53" s="38" t="s">
        <v>10</v>
      </c>
      <c r="B53" s="260"/>
      <c r="C53" s="236"/>
      <c r="D53" s="236"/>
      <c r="E53" s="236"/>
      <c r="F53" s="240"/>
      <c r="G53" s="240"/>
    </row>
    <row r="54" spans="1:8" x14ac:dyDescent="0.2">
      <c r="A54" s="167"/>
      <c r="B54" s="260"/>
      <c r="C54" s="246"/>
      <c r="D54" s="236"/>
      <c r="E54" s="236"/>
      <c r="F54" s="240"/>
      <c r="G54" s="240"/>
    </row>
    <row r="55" spans="1:8" x14ac:dyDescent="0.2">
      <c r="A55" s="266" t="s">
        <v>103</v>
      </c>
      <c r="B55" s="209">
        <v>96295.83</v>
      </c>
      <c r="C55" s="246">
        <v>24073.96</v>
      </c>
      <c r="D55" s="246">
        <v>24073.96</v>
      </c>
      <c r="E55" s="246">
        <v>24073.96</v>
      </c>
      <c r="F55" s="246">
        <v>24073.95</v>
      </c>
      <c r="G55" s="139">
        <f>SUM(C55:F55)</f>
        <v>96295.83</v>
      </c>
    </row>
    <row r="56" spans="1:8" x14ac:dyDescent="0.2">
      <c r="A56" s="30"/>
      <c r="B56" s="209"/>
      <c r="C56" s="246"/>
      <c r="D56" s="236"/>
      <c r="E56" s="236"/>
      <c r="F56" s="240"/>
      <c r="G56" s="240">
        <f t="shared" ref="G56:G57" si="3">SUM(C56:F56)</f>
        <v>0</v>
      </c>
    </row>
    <row r="57" spans="1:8" x14ac:dyDescent="0.2">
      <c r="B57" s="112"/>
      <c r="C57" s="236"/>
      <c r="D57" s="236"/>
      <c r="E57" s="236"/>
      <c r="F57" s="240"/>
      <c r="G57" s="240">
        <f t="shared" si="3"/>
        <v>0</v>
      </c>
    </row>
    <row r="58" spans="1:8" ht="13.5" thickBot="1" x14ac:dyDescent="0.25">
      <c r="A58" s="30" t="s">
        <v>20</v>
      </c>
      <c r="B58" s="209">
        <v>96295.83</v>
      </c>
      <c r="C58" s="240">
        <f>SUM(C55:C57)</f>
        <v>24073.96</v>
      </c>
      <c r="D58" s="240">
        <f>SUM(D55:D57)</f>
        <v>24073.96</v>
      </c>
      <c r="E58" s="240">
        <f>SUM(E55:E57)</f>
        <v>24073.96</v>
      </c>
      <c r="F58" s="240">
        <f>SUM(F55:F57)</f>
        <v>24073.95</v>
      </c>
      <c r="G58" s="139">
        <f>SUM(G55:G57)</f>
        <v>96295.83</v>
      </c>
      <c r="H58" s="29"/>
    </row>
    <row r="59" spans="1:8" ht="13.5" thickBot="1" x14ac:dyDescent="0.25">
      <c r="A59" s="38" t="s">
        <v>11</v>
      </c>
      <c r="B59" s="260"/>
      <c r="C59" s="236"/>
      <c r="D59" s="236"/>
      <c r="E59" s="236"/>
      <c r="F59" s="240"/>
      <c r="G59" s="240"/>
    </row>
    <row r="60" spans="1:8" x14ac:dyDescent="0.2">
      <c r="A60" s="167"/>
      <c r="B60" s="260"/>
      <c r="C60" s="246"/>
      <c r="D60" s="247"/>
      <c r="E60" s="236"/>
      <c r="F60" s="240"/>
      <c r="G60" s="240"/>
    </row>
    <row r="61" spans="1:8" x14ac:dyDescent="0.2">
      <c r="A61" s="39"/>
      <c r="B61" s="260"/>
      <c r="C61" s="246"/>
      <c r="D61" s="247"/>
      <c r="E61" s="236"/>
      <c r="F61" s="240"/>
      <c r="G61" s="240">
        <f t="shared" ref="G61:G64" si="4">SUM(C61:F61)</f>
        <v>0</v>
      </c>
    </row>
    <row r="62" spans="1:8" x14ac:dyDescent="0.2">
      <c r="A62" s="39"/>
      <c r="B62" s="260"/>
      <c r="C62" s="246"/>
      <c r="D62" s="247"/>
      <c r="E62" s="236"/>
      <c r="F62" s="240"/>
      <c r="G62" s="240">
        <f t="shared" si="4"/>
        <v>0</v>
      </c>
    </row>
    <row r="63" spans="1:8" x14ac:dyDescent="0.2">
      <c r="A63" s="30"/>
      <c r="B63" s="209"/>
      <c r="C63" s="246"/>
      <c r="D63" s="247"/>
      <c r="E63" s="236"/>
      <c r="F63" s="240"/>
      <c r="G63" s="240">
        <f t="shared" si="4"/>
        <v>0</v>
      </c>
    </row>
    <row r="64" spans="1:8" x14ac:dyDescent="0.2">
      <c r="A64" s="30" t="s">
        <v>14</v>
      </c>
      <c r="B64" s="209"/>
      <c r="C64" s="211"/>
      <c r="D64" s="247"/>
      <c r="E64" s="236"/>
      <c r="F64" s="240"/>
      <c r="G64" s="240">
        <f t="shared" si="4"/>
        <v>0</v>
      </c>
    </row>
    <row r="65" spans="1:11" x14ac:dyDescent="0.2">
      <c r="A65" s="30" t="s">
        <v>20</v>
      </c>
      <c r="B65" s="209"/>
      <c r="C65" s="139">
        <f>SUM(C61:C64)</f>
        <v>0</v>
      </c>
      <c r="D65" s="139">
        <f>SUM(D61:D64)</f>
        <v>0</v>
      </c>
      <c r="E65" s="139">
        <f>SUM(E61:E64)</f>
        <v>0</v>
      </c>
      <c r="F65" s="139">
        <f>SUM(F61:F64)</f>
        <v>0</v>
      </c>
      <c r="G65" s="139">
        <f>SUM(G61:G64)</f>
        <v>0</v>
      </c>
      <c r="H65" s="29">
        <f>SUM(C65:F65)</f>
        <v>0</v>
      </c>
    </row>
    <row r="66" spans="1:11" x14ac:dyDescent="0.2">
      <c r="A66" s="34" t="s">
        <v>12</v>
      </c>
      <c r="B66" s="258"/>
      <c r="C66" s="211"/>
      <c r="D66" s="247"/>
      <c r="E66" s="236"/>
      <c r="F66" s="240"/>
      <c r="G66" s="240"/>
    </row>
    <row r="67" spans="1:11" x14ac:dyDescent="0.2">
      <c r="A67" s="39"/>
      <c r="B67" s="260"/>
      <c r="C67" s="246"/>
      <c r="D67" s="236"/>
      <c r="E67" s="236"/>
      <c r="F67" s="240"/>
      <c r="G67" s="240"/>
    </row>
    <row r="68" spans="1:11" x14ac:dyDescent="0.2">
      <c r="A68" s="30"/>
      <c r="B68" s="209"/>
      <c r="C68" s="248"/>
      <c r="D68" s="236"/>
      <c r="E68" s="236"/>
      <c r="F68" s="240"/>
      <c r="G68" s="240">
        <f>SUM(C68:F68)</f>
        <v>0</v>
      </c>
    </row>
    <row r="69" spans="1:11" x14ac:dyDescent="0.2">
      <c r="A69" s="30" t="s">
        <v>20</v>
      </c>
      <c r="B69" s="209"/>
      <c r="C69" s="139">
        <f>SUM(C68:C68)</f>
        <v>0</v>
      </c>
      <c r="D69" s="139">
        <f>SUM(D68:D68)</f>
        <v>0</v>
      </c>
      <c r="E69" s="139">
        <f>SUM(E68:E68)</f>
        <v>0</v>
      </c>
      <c r="F69" s="139">
        <f>SUM(F68:F68)</f>
        <v>0</v>
      </c>
      <c r="G69" s="139">
        <f>SUM(G68:G68)</f>
        <v>0</v>
      </c>
      <c r="H69" s="29">
        <f>SUM(C69:F69)</f>
        <v>0</v>
      </c>
    </row>
    <row r="70" spans="1:11" x14ac:dyDescent="0.2">
      <c r="A70" s="45" t="s">
        <v>13</v>
      </c>
      <c r="B70" s="260"/>
      <c r="C70" s="235"/>
      <c r="D70" s="199"/>
      <c r="E70" s="138"/>
      <c r="F70" s="240"/>
      <c r="G70" s="240"/>
    </row>
    <row r="71" spans="1:11" x14ac:dyDescent="0.2">
      <c r="A71" s="167"/>
      <c r="B71" s="260"/>
      <c r="C71" s="235"/>
      <c r="D71" s="247"/>
      <c r="E71" s="235"/>
      <c r="F71" s="240"/>
      <c r="G71" s="240"/>
    </row>
    <row r="72" spans="1:11" s="26" customFormat="1" x14ac:dyDescent="0.2">
      <c r="A72" s="266" t="s">
        <v>103</v>
      </c>
      <c r="B72" s="209">
        <v>6862.23</v>
      </c>
      <c r="C72" s="262">
        <v>1715.56</v>
      </c>
      <c r="D72" s="262">
        <v>1715.56</v>
      </c>
      <c r="E72" s="262">
        <v>1715.56</v>
      </c>
      <c r="F72" s="262">
        <v>1715.55</v>
      </c>
      <c r="G72" s="273">
        <f>SUM(C72:F72)</f>
        <v>6862.2300000000005</v>
      </c>
    </row>
    <row r="73" spans="1:11" s="26" customFormat="1" x14ac:dyDescent="0.2">
      <c r="A73" s="31"/>
      <c r="B73" s="194"/>
      <c r="C73" s="200"/>
      <c r="D73" s="239"/>
      <c r="E73" s="250"/>
      <c r="F73" s="249"/>
      <c r="G73" s="249">
        <f t="shared" ref="G73:G74" si="5">SUM(C73:F73)</f>
        <v>0</v>
      </c>
    </row>
    <row r="74" spans="1:11" s="26" customFormat="1" x14ac:dyDescent="0.2">
      <c r="A74" s="31"/>
      <c r="B74" s="194"/>
      <c r="C74" s="200"/>
      <c r="D74" s="239"/>
      <c r="E74" s="250"/>
      <c r="F74" s="249"/>
      <c r="G74" s="249">
        <f t="shared" si="5"/>
        <v>0</v>
      </c>
    </row>
    <row r="75" spans="1:11" s="1" customFormat="1" x14ac:dyDescent="0.2">
      <c r="A75" s="30" t="s">
        <v>20</v>
      </c>
      <c r="B75" s="209">
        <v>6862.23</v>
      </c>
      <c r="C75" s="139">
        <f>SUM(C72:C74)</f>
        <v>1715.56</v>
      </c>
      <c r="D75" s="139">
        <f>SUM(D72:D74)</f>
        <v>1715.56</v>
      </c>
      <c r="E75" s="139">
        <f>SUM(E72:E74)</f>
        <v>1715.56</v>
      </c>
      <c r="F75" s="139">
        <f>SUM(F72:F74)</f>
        <v>1715.55</v>
      </c>
      <c r="G75" s="139">
        <f>SUM(G72:G74)</f>
        <v>6862.2300000000005</v>
      </c>
      <c r="H75" s="41"/>
    </row>
    <row r="76" spans="1:11" s="1" customFormat="1" ht="13.5" thickBot="1" x14ac:dyDescent="0.25">
      <c r="A76" s="30"/>
      <c r="B76" s="209"/>
      <c r="C76" s="139"/>
      <c r="D76" s="139"/>
      <c r="E76" s="139"/>
      <c r="F76" s="139"/>
      <c r="G76" s="139"/>
      <c r="H76" s="41"/>
    </row>
    <row r="77" spans="1:11" ht="16.5" thickBot="1" x14ac:dyDescent="0.3">
      <c r="A77" s="17" t="s">
        <v>22</v>
      </c>
      <c r="B77" s="208">
        <f t="shared" ref="B77:G77" si="6">B75+B69+B65+B58+B52+B48+B43</f>
        <v>111062.68</v>
      </c>
      <c r="C77" s="200">
        <f t="shared" si="6"/>
        <v>27765.68</v>
      </c>
      <c r="D77" s="200">
        <f t="shared" si="6"/>
        <v>27765.68</v>
      </c>
      <c r="E77" s="200">
        <f t="shared" si="6"/>
        <v>27765.68</v>
      </c>
      <c r="F77" s="200">
        <f t="shared" si="6"/>
        <v>27765.64</v>
      </c>
      <c r="G77" s="200">
        <f t="shared" si="6"/>
        <v>111062.68</v>
      </c>
      <c r="H77" s="29"/>
    </row>
    <row r="78" spans="1:11" s="1" customFormat="1" x14ac:dyDescent="0.2">
      <c r="A78" s="30"/>
      <c r="B78" s="209"/>
      <c r="C78" s="139"/>
      <c r="D78" s="139"/>
      <c r="E78" s="139"/>
      <c r="F78" s="139"/>
      <c r="G78" s="139"/>
      <c r="H78" s="41"/>
    </row>
    <row r="79" spans="1:11" ht="18" x14ac:dyDescent="0.25">
      <c r="A79" s="46" t="s">
        <v>46</v>
      </c>
      <c r="B79" s="263">
        <f t="shared" ref="B79:G79" si="7">B77+B31</f>
        <v>365109.37</v>
      </c>
      <c r="C79" s="264">
        <f t="shared" si="7"/>
        <v>91277.359999999986</v>
      </c>
      <c r="D79" s="264">
        <f t="shared" si="7"/>
        <v>91277.359999999986</v>
      </c>
      <c r="E79" s="264">
        <f t="shared" si="7"/>
        <v>91277.359999999986</v>
      </c>
      <c r="F79" s="264">
        <f t="shared" si="7"/>
        <v>91277.29</v>
      </c>
      <c r="G79" s="265">
        <f t="shared" si="7"/>
        <v>365109.37</v>
      </c>
      <c r="K79" s="240"/>
    </row>
    <row r="83" spans="1:7" x14ac:dyDescent="0.2">
      <c r="A83" s="30"/>
      <c r="B83" s="77"/>
      <c r="C83" s="24"/>
      <c r="D83" s="24"/>
      <c r="G83" s="240"/>
    </row>
  </sheetData>
  <printOptions horizontalCentered="1" gridLines="1"/>
  <pageMargins left="0.27" right="0.25" top="0.6" bottom="0.56000000000000005" header="0.27" footer="0.21"/>
  <pageSetup scale="87" fitToHeight="0" orientation="landscape" r:id="rId1"/>
  <headerFooter alignWithMargins="0">
    <oddFooter>&amp;L&amp;F&amp;RPage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M149"/>
  <sheetViews>
    <sheetView zoomScaleNormal="100" workbookViewId="0">
      <pane xSplit="1" ySplit="4" topLeftCell="B113" activePane="bottomRight" state="frozen"/>
      <selection activeCell="A136" sqref="A136"/>
      <selection pane="topRight" activeCell="A136" sqref="A136"/>
      <selection pane="bottomLeft" activeCell="A136" sqref="A136"/>
      <selection pane="bottomRight" activeCell="B104" sqref="B104"/>
    </sheetView>
  </sheetViews>
  <sheetFormatPr defaultColWidth="9.140625" defaultRowHeight="12.75" x14ac:dyDescent="0.2"/>
  <cols>
    <col min="1" max="1" width="62.85546875" style="290" bestFit="1" customWidth="1"/>
    <col min="2" max="2" width="20.42578125" style="140" bestFit="1" customWidth="1"/>
    <col min="3" max="4" width="20.28515625" style="220" bestFit="1" customWidth="1"/>
    <col min="5" max="5" width="20.28515625" style="289" bestFit="1" customWidth="1"/>
    <col min="6" max="6" width="20.28515625" style="290" bestFit="1" customWidth="1"/>
    <col min="7" max="7" width="22" style="290" bestFit="1" customWidth="1"/>
    <col min="8" max="8" width="9.140625" style="290"/>
    <col min="9" max="9" width="13.7109375" style="290" bestFit="1" customWidth="1"/>
    <col min="10" max="16384" width="9.140625" style="290"/>
  </cols>
  <sheetData>
    <row r="1" spans="1:7" x14ac:dyDescent="0.2">
      <c r="A1" s="288" t="s">
        <v>35</v>
      </c>
    </row>
    <row r="2" spans="1:7" x14ac:dyDescent="0.2">
      <c r="A2" s="288"/>
    </row>
    <row r="3" spans="1:7" s="293" customFormat="1" ht="20.25" customHeight="1" thickBot="1" x14ac:dyDescent="0.35">
      <c r="A3" s="291" t="s">
        <v>49</v>
      </c>
      <c r="B3" s="141"/>
      <c r="C3" s="55"/>
      <c r="D3" s="55"/>
      <c r="E3" s="292"/>
    </row>
    <row r="4" spans="1:7" s="294" customFormat="1" ht="26.25" thickBot="1" x14ac:dyDescent="0.25">
      <c r="B4" s="142" t="s">
        <v>23</v>
      </c>
      <c r="C4" s="59" t="s">
        <v>15</v>
      </c>
      <c r="D4" s="60" t="s">
        <v>16</v>
      </c>
      <c r="E4" s="295" t="s">
        <v>17</v>
      </c>
      <c r="F4" s="296" t="s">
        <v>18</v>
      </c>
      <c r="G4" s="296" t="s">
        <v>19</v>
      </c>
    </row>
    <row r="5" spans="1:7" s="294" customFormat="1" ht="13.5" thickBot="1" x14ac:dyDescent="0.25">
      <c r="B5" s="143"/>
      <c r="C5" s="63"/>
      <c r="D5" s="63"/>
      <c r="E5" s="297"/>
      <c r="F5" s="297"/>
      <c r="G5" s="297"/>
    </row>
    <row r="6" spans="1:7" s="294" customFormat="1" ht="16.5" thickBot="1" x14ac:dyDescent="0.3">
      <c r="A6" s="298" t="s">
        <v>6</v>
      </c>
      <c r="B6" s="82"/>
      <c r="C6" s="64"/>
      <c r="D6" s="64"/>
      <c r="E6" s="299"/>
    </row>
    <row r="7" spans="1:7" s="294" customFormat="1" ht="16.5" thickBot="1" x14ac:dyDescent="0.3">
      <c r="A7" s="300"/>
      <c r="B7" s="81"/>
    </row>
    <row r="8" spans="1:7" s="303" customFormat="1" ht="13.5" thickBot="1" x14ac:dyDescent="0.25">
      <c r="A8" s="301" t="s">
        <v>0</v>
      </c>
      <c r="B8" s="258"/>
      <c r="C8" s="196"/>
      <c r="D8" s="196"/>
      <c r="E8" s="107"/>
      <c r="F8" s="302"/>
      <c r="G8" s="302"/>
    </row>
    <row r="9" spans="1:7" x14ac:dyDescent="0.2">
      <c r="A9" s="304"/>
      <c r="B9" s="194"/>
      <c r="C9" s="199"/>
      <c r="D9" s="194"/>
      <c r="E9" s="196"/>
      <c r="F9" s="88"/>
      <c r="G9" s="88">
        <f>SUM(C9:F9)</f>
        <v>0</v>
      </c>
    </row>
    <row r="10" spans="1:7" x14ac:dyDescent="0.2">
      <c r="A10" s="304" t="s">
        <v>20</v>
      </c>
      <c r="B10" s="194">
        <v>19307429.48</v>
      </c>
      <c r="C10" s="88">
        <v>4826857.37</v>
      </c>
      <c r="D10" s="88">
        <v>4826857.37</v>
      </c>
      <c r="E10" s="88">
        <v>4826857.37</v>
      </c>
      <c r="F10" s="88">
        <v>4826857.37</v>
      </c>
      <c r="G10" s="106">
        <f>SUM(C10:F10)</f>
        <v>19307429.48</v>
      </c>
    </row>
    <row r="11" spans="1:7" x14ac:dyDescent="0.2">
      <c r="A11" s="305" t="s">
        <v>1</v>
      </c>
      <c r="B11" s="258"/>
      <c r="C11" s="196"/>
      <c r="D11" s="197"/>
      <c r="E11" s="196"/>
      <c r="F11" s="88"/>
      <c r="G11" s="88"/>
    </row>
    <row r="12" spans="1:7" x14ac:dyDescent="0.2">
      <c r="B12" s="259"/>
      <c r="C12" s="196"/>
      <c r="D12" s="197"/>
      <c r="E12" s="196"/>
      <c r="F12" s="88"/>
      <c r="G12" s="88">
        <f>SUM(C12:F12)</f>
        <v>0</v>
      </c>
    </row>
    <row r="13" spans="1:7" x14ac:dyDescent="0.2">
      <c r="A13" s="289" t="s">
        <v>20</v>
      </c>
      <c r="B13" s="194">
        <v>2463780.61</v>
      </c>
      <c r="C13" s="88">
        <v>615945.16</v>
      </c>
      <c r="D13" s="88">
        <v>615945.16</v>
      </c>
      <c r="E13" s="88">
        <v>615945.16</v>
      </c>
      <c r="F13" s="88">
        <v>615945.13</v>
      </c>
      <c r="G13" s="106">
        <f>SUM(C13:F13)</f>
        <v>2463780.61</v>
      </c>
    </row>
    <row r="14" spans="1:7" x14ac:dyDescent="0.2">
      <c r="A14" s="305" t="s">
        <v>2</v>
      </c>
      <c r="B14" s="258"/>
      <c r="C14" s="196"/>
      <c r="D14" s="197"/>
      <c r="E14" s="196"/>
      <c r="F14" s="88"/>
      <c r="G14" s="88"/>
    </row>
    <row r="15" spans="1:7" x14ac:dyDescent="0.2">
      <c r="A15" s="304"/>
      <c r="B15" s="194"/>
      <c r="C15" s="200"/>
      <c r="D15" s="197"/>
      <c r="E15" s="107"/>
      <c r="F15" s="88"/>
      <c r="G15" s="88">
        <f>SUM(C15:F15)</f>
        <v>0</v>
      </c>
    </row>
    <row r="16" spans="1:7" ht="13.5" thickBot="1" x14ac:dyDescent="0.25">
      <c r="A16" s="304" t="s">
        <v>20</v>
      </c>
      <c r="B16" s="194">
        <v>382625</v>
      </c>
      <c r="C16" s="88">
        <v>95656.25</v>
      </c>
      <c r="D16" s="88">
        <v>95656.25</v>
      </c>
      <c r="E16" s="88">
        <v>95656.25</v>
      </c>
      <c r="F16" s="88">
        <v>95656.25</v>
      </c>
      <c r="G16" s="106">
        <f>SUM(C16:F16)</f>
        <v>382625</v>
      </c>
    </row>
    <row r="17" spans="1:9" s="288" customFormat="1" ht="13.5" thickBot="1" x14ac:dyDescent="0.25">
      <c r="A17" s="306" t="s">
        <v>4</v>
      </c>
      <c r="B17" s="260"/>
      <c r="C17" s="107"/>
      <c r="D17" s="196"/>
      <c r="E17" s="108"/>
      <c r="F17" s="106"/>
      <c r="G17" s="106"/>
    </row>
    <row r="18" spans="1:9" s="288" customFormat="1" x14ac:dyDescent="0.2">
      <c r="A18" s="290"/>
      <c r="B18" s="259"/>
      <c r="C18" s="106"/>
      <c r="D18" s="199"/>
      <c r="E18" s="108"/>
      <c r="F18" s="106"/>
      <c r="G18" s="88"/>
    </row>
    <row r="19" spans="1:9" s="288" customFormat="1" x14ac:dyDescent="0.2">
      <c r="A19" s="304" t="s">
        <v>20</v>
      </c>
      <c r="B19" s="194">
        <v>5660516.79</v>
      </c>
      <c r="C19" s="88">
        <v>1415129.2</v>
      </c>
      <c r="D19" s="88">
        <v>1415129.2</v>
      </c>
      <c r="E19" s="88">
        <v>1415129.2</v>
      </c>
      <c r="F19" s="88">
        <v>1415129.19</v>
      </c>
      <c r="G19" s="106">
        <f>SUM(C19:F19)</f>
        <v>5660516.7899999991</v>
      </c>
    </row>
    <row r="20" spans="1:9" s="288" customFormat="1" x14ac:dyDescent="0.2">
      <c r="A20" s="305" t="s">
        <v>3</v>
      </c>
      <c r="B20" s="258"/>
      <c r="C20" s="210"/>
      <c r="D20" s="196"/>
      <c r="E20" s="108"/>
      <c r="F20" s="106"/>
      <c r="G20" s="106"/>
    </row>
    <row r="21" spans="1:9" x14ac:dyDescent="0.2">
      <c r="B21" s="259"/>
      <c r="C21" s="88"/>
      <c r="D21" s="88"/>
      <c r="E21" s="107"/>
      <c r="F21" s="88"/>
      <c r="G21" s="88"/>
    </row>
    <row r="22" spans="1:9" x14ac:dyDescent="0.2">
      <c r="A22" s="304" t="s">
        <v>20</v>
      </c>
      <c r="B22" s="194">
        <v>16942.11</v>
      </c>
      <c r="C22" s="88">
        <v>4235.53</v>
      </c>
      <c r="D22" s="88">
        <v>4235.53</v>
      </c>
      <c r="E22" s="88">
        <v>4235.53</v>
      </c>
      <c r="F22" s="88">
        <v>4235.5200000000004</v>
      </c>
      <c r="G22" s="88">
        <f>SUM(C22:F22)</f>
        <v>16942.11</v>
      </c>
    </row>
    <row r="23" spans="1:9" ht="13.5" thickBot="1" x14ac:dyDescent="0.25">
      <c r="A23" s="304"/>
      <c r="B23" s="194"/>
      <c r="C23" s="88"/>
      <c r="D23" s="88"/>
      <c r="E23" s="88"/>
      <c r="F23" s="88"/>
      <c r="G23" s="88"/>
    </row>
    <row r="24" spans="1:9" ht="16.5" thickBot="1" x14ac:dyDescent="0.3">
      <c r="A24" s="298" t="s">
        <v>21</v>
      </c>
      <c r="B24" s="208">
        <f t="shared" ref="B24:G24" si="0">B22+B19+B16+B13+B10</f>
        <v>27831293.990000002</v>
      </c>
      <c r="C24" s="251">
        <f t="shared" si="0"/>
        <v>6957823.5099999998</v>
      </c>
      <c r="D24" s="251">
        <f t="shared" si="0"/>
        <v>6957823.5099999998</v>
      </c>
      <c r="E24" s="251">
        <f t="shared" si="0"/>
        <v>6957823.5099999998</v>
      </c>
      <c r="F24" s="251">
        <f t="shared" si="0"/>
        <v>6957823.46</v>
      </c>
      <c r="G24" s="200">
        <f t="shared" si="0"/>
        <v>27831293.990000002</v>
      </c>
      <c r="H24" s="307"/>
      <c r="I24" s="88"/>
    </row>
    <row r="25" spans="1:9" ht="13.5" thickBot="1" x14ac:dyDescent="0.25">
      <c r="A25" s="304"/>
      <c r="B25" s="194"/>
      <c r="C25" s="88"/>
      <c r="D25" s="88"/>
      <c r="E25" s="88"/>
      <c r="F25" s="88"/>
      <c r="G25" s="88"/>
    </row>
    <row r="26" spans="1:9" ht="16.5" thickBot="1" x14ac:dyDescent="0.3">
      <c r="A26" s="298" t="s">
        <v>5</v>
      </c>
      <c r="B26" s="245"/>
      <c r="C26" s="88"/>
      <c r="D26" s="88"/>
      <c r="E26" s="88"/>
      <c r="F26" s="88"/>
      <c r="G26" s="88"/>
    </row>
    <row r="27" spans="1:9" ht="16.5" thickBot="1" x14ac:dyDescent="0.3">
      <c r="A27" s="308"/>
      <c r="B27" s="245"/>
      <c r="C27" s="210"/>
      <c r="D27" s="196"/>
      <c r="E27" s="107"/>
      <c r="F27" s="88"/>
      <c r="G27" s="88"/>
    </row>
    <row r="28" spans="1:9" ht="13.5" thickBot="1" x14ac:dyDescent="0.25">
      <c r="A28" s="306" t="s">
        <v>7</v>
      </c>
      <c r="B28" s="260"/>
      <c r="C28" s="196"/>
      <c r="D28" s="196"/>
      <c r="E28" s="107"/>
      <c r="F28" s="88"/>
      <c r="G28" s="88"/>
    </row>
    <row r="29" spans="1:9" x14ac:dyDescent="0.2">
      <c r="A29" s="309"/>
      <c r="B29" s="260"/>
      <c r="C29" s="196"/>
      <c r="D29" s="107"/>
      <c r="E29" s="226"/>
      <c r="F29" s="88"/>
      <c r="G29" s="88"/>
    </row>
    <row r="30" spans="1:9" x14ac:dyDescent="0.2">
      <c r="A30" s="310" t="s">
        <v>104</v>
      </c>
      <c r="B30" s="311">
        <v>39340.578959999992</v>
      </c>
      <c r="C30" s="196">
        <v>9835.15</v>
      </c>
      <c r="D30" s="196">
        <v>9835.15</v>
      </c>
      <c r="E30" s="196">
        <v>9835.15</v>
      </c>
      <c r="F30" s="196">
        <v>9835.1299999999992</v>
      </c>
      <c r="G30" s="88">
        <f t="shared" ref="G30:G35" si="1">SUM(C30:F30)</f>
        <v>39340.579999999994</v>
      </c>
    </row>
    <row r="31" spans="1:9" x14ac:dyDescent="0.2">
      <c r="A31" s="312" t="s">
        <v>105</v>
      </c>
      <c r="B31" s="313">
        <v>25027.702160000001</v>
      </c>
      <c r="C31" s="196">
        <v>6256.93</v>
      </c>
      <c r="D31" s="196">
        <v>6256.93</v>
      </c>
      <c r="E31" s="196">
        <v>6256.93</v>
      </c>
      <c r="F31" s="196">
        <v>6256.91</v>
      </c>
      <c r="G31" s="88">
        <f t="shared" si="1"/>
        <v>25027.7</v>
      </c>
    </row>
    <row r="32" spans="1:9" x14ac:dyDescent="0.2">
      <c r="A32" s="312" t="s">
        <v>106</v>
      </c>
      <c r="B32" s="313">
        <v>160363.41016000003</v>
      </c>
      <c r="C32" s="196">
        <v>40090.86</v>
      </c>
      <c r="D32" s="196">
        <v>40090.86</v>
      </c>
      <c r="E32" s="196">
        <v>40090.86</v>
      </c>
      <c r="F32" s="196">
        <v>40090.83</v>
      </c>
      <c r="G32" s="88">
        <f t="shared" si="1"/>
        <v>160363.41</v>
      </c>
    </row>
    <row r="33" spans="1:9" x14ac:dyDescent="0.2">
      <c r="A33" s="312" t="s">
        <v>107</v>
      </c>
      <c r="B33" s="313">
        <v>1017.28</v>
      </c>
      <c r="C33" s="196">
        <v>254.32</v>
      </c>
      <c r="D33" s="196">
        <v>254.32</v>
      </c>
      <c r="E33" s="196">
        <v>254.32</v>
      </c>
      <c r="F33" s="196">
        <v>254.32</v>
      </c>
      <c r="G33" s="88">
        <f t="shared" si="1"/>
        <v>1017.28</v>
      </c>
    </row>
    <row r="34" spans="1:9" x14ac:dyDescent="0.2">
      <c r="A34" s="312" t="s">
        <v>108</v>
      </c>
      <c r="B34" s="313">
        <v>738</v>
      </c>
      <c r="C34" s="210">
        <v>184.5</v>
      </c>
      <c r="D34" s="210">
        <v>184.5</v>
      </c>
      <c r="E34" s="210">
        <v>184.5</v>
      </c>
      <c r="F34" s="210">
        <v>184.5</v>
      </c>
      <c r="G34" s="88">
        <f t="shared" si="1"/>
        <v>738</v>
      </c>
    </row>
    <row r="35" spans="1:9" x14ac:dyDescent="0.2">
      <c r="A35" s="312" t="s">
        <v>109</v>
      </c>
      <c r="B35" s="313">
        <v>21418.106879999999</v>
      </c>
      <c r="C35" s="210">
        <v>5354.53</v>
      </c>
      <c r="D35" s="210">
        <v>5354.53</v>
      </c>
      <c r="E35" s="210">
        <v>5354.53</v>
      </c>
      <c r="F35" s="210">
        <v>5354.52</v>
      </c>
      <c r="G35" s="88">
        <f t="shared" si="1"/>
        <v>21418.11</v>
      </c>
    </row>
    <row r="36" spans="1:9" ht="13.5" thickBot="1" x14ac:dyDescent="0.25">
      <c r="A36" s="304" t="s">
        <v>20</v>
      </c>
      <c r="B36" s="209">
        <f t="shared" ref="B36:G36" si="2">SUM(B30:B35)</f>
        <v>247905.07816000003</v>
      </c>
      <c r="C36" s="88">
        <f t="shared" si="2"/>
        <v>61976.29</v>
      </c>
      <c r="D36" s="88">
        <f t="shared" si="2"/>
        <v>61976.29</v>
      </c>
      <c r="E36" s="88">
        <f t="shared" si="2"/>
        <v>61976.29</v>
      </c>
      <c r="F36" s="88">
        <f t="shared" si="2"/>
        <v>61976.210000000006</v>
      </c>
      <c r="G36" s="106">
        <f t="shared" si="2"/>
        <v>247905.08000000002</v>
      </c>
      <c r="H36" s="307"/>
      <c r="I36" s="314"/>
    </row>
    <row r="37" spans="1:9" ht="13.5" thickBot="1" x14ac:dyDescent="0.25">
      <c r="A37" s="306" t="s">
        <v>9</v>
      </c>
      <c r="B37" s="260"/>
      <c r="C37" s="107"/>
      <c r="D37" s="107"/>
      <c r="E37" s="107"/>
      <c r="F37" s="88"/>
      <c r="G37" s="88"/>
    </row>
    <row r="38" spans="1:9" x14ac:dyDescent="0.2">
      <c r="A38" s="304"/>
      <c r="B38" s="209"/>
      <c r="C38" s="108"/>
      <c r="D38" s="107"/>
      <c r="E38" s="107"/>
      <c r="F38" s="88"/>
      <c r="G38" s="88">
        <f>SUM(C38:F38)</f>
        <v>0</v>
      </c>
    </row>
    <row r="39" spans="1:9" ht="13.5" thickBot="1" x14ac:dyDescent="0.25">
      <c r="A39" s="304" t="s">
        <v>20</v>
      </c>
      <c r="B39" s="209"/>
      <c r="C39" s="88">
        <f>SUM(C38:C38)</f>
        <v>0</v>
      </c>
      <c r="D39" s="88">
        <f>SUM(D38:D38)</f>
        <v>0</v>
      </c>
      <c r="E39" s="88">
        <f>SUM(E38:E38)</f>
        <v>0</v>
      </c>
      <c r="F39" s="88">
        <f>SUM(F38:F38)</f>
        <v>0</v>
      </c>
      <c r="G39" s="88">
        <f>SUM(G38:G38)</f>
        <v>0</v>
      </c>
      <c r="H39" s="307">
        <f>SUM(C39:F39)</f>
        <v>0</v>
      </c>
    </row>
    <row r="40" spans="1:9" ht="13.5" thickBot="1" x14ac:dyDescent="0.25">
      <c r="A40" s="306" t="s">
        <v>8</v>
      </c>
      <c r="B40" s="260"/>
      <c r="C40" s="107"/>
      <c r="D40" s="107"/>
      <c r="E40" s="107"/>
      <c r="F40" s="88"/>
      <c r="G40" s="88"/>
    </row>
    <row r="41" spans="1:9" x14ac:dyDescent="0.2">
      <c r="A41" s="304"/>
      <c r="B41" s="209"/>
      <c r="C41" s="108"/>
      <c r="D41" s="107"/>
      <c r="E41" s="107"/>
      <c r="F41" s="88"/>
      <c r="G41" s="88">
        <f>SUM(C41:F41)</f>
        <v>0</v>
      </c>
    </row>
    <row r="42" spans="1:9" ht="13.5" thickBot="1" x14ac:dyDescent="0.25">
      <c r="A42" s="304" t="s">
        <v>20</v>
      </c>
      <c r="B42" s="209"/>
      <c r="C42" s="88">
        <f>SUM(C41:C41)</f>
        <v>0</v>
      </c>
      <c r="D42" s="88">
        <f>SUM(D41:D41)</f>
        <v>0</v>
      </c>
      <c r="E42" s="88">
        <f>SUM(E41:E41)</f>
        <v>0</v>
      </c>
      <c r="F42" s="88">
        <f>SUM(F41:F41)</f>
        <v>0</v>
      </c>
      <c r="G42" s="88">
        <f>SUM(G41:G41)</f>
        <v>0</v>
      </c>
    </row>
    <row r="43" spans="1:9" ht="13.5" thickBot="1" x14ac:dyDescent="0.25">
      <c r="A43" s="306" t="s">
        <v>10</v>
      </c>
      <c r="B43" s="260"/>
      <c r="C43" s="107"/>
      <c r="D43" s="107"/>
      <c r="E43" s="107"/>
      <c r="F43" s="88"/>
      <c r="G43" s="88"/>
    </row>
    <row r="44" spans="1:9" x14ac:dyDescent="0.2">
      <c r="A44" s="315"/>
      <c r="B44" s="260"/>
      <c r="C44" s="226"/>
      <c r="D44" s="107"/>
      <c r="E44" s="107"/>
      <c r="F44" s="88"/>
      <c r="G44" s="88"/>
    </row>
    <row r="45" spans="1:9" x14ac:dyDescent="0.2">
      <c r="A45" s="310" t="s">
        <v>104</v>
      </c>
      <c r="B45" s="311">
        <v>208803.78791999997</v>
      </c>
      <c r="C45" s="226">
        <v>52200.95</v>
      </c>
      <c r="D45" s="226">
        <v>52200.95</v>
      </c>
      <c r="E45" s="226">
        <v>52200.95</v>
      </c>
      <c r="F45" s="226">
        <v>52200.94</v>
      </c>
      <c r="G45" s="88">
        <f t="shared" ref="G45:G53" si="3">SUM(C45:F45)</f>
        <v>208803.78999999998</v>
      </c>
    </row>
    <row r="46" spans="1:9" x14ac:dyDescent="0.2">
      <c r="A46" s="312" t="s">
        <v>105</v>
      </c>
      <c r="B46" s="313">
        <v>11684.3284</v>
      </c>
      <c r="C46" s="226">
        <v>2921.09</v>
      </c>
      <c r="D46" s="226">
        <v>2921.09</v>
      </c>
      <c r="E46" s="226">
        <v>2921.09</v>
      </c>
      <c r="F46" s="226">
        <v>2921.06</v>
      </c>
      <c r="G46" s="88">
        <f t="shared" si="3"/>
        <v>11684.33</v>
      </c>
    </row>
    <row r="47" spans="1:9" x14ac:dyDescent="0.2">
      <c r="A47" s="312" t="s">
        <v>106</v>
      </c>
      <c r="B47" s="313">
        <v>45333.092000000004</v>
      </c>
      <c r="C47" s="226">
        <v>11333.28</v>
      </c>
      <c r="D47" s="226">
        <v>11333.28</v>
      </c>
      <c r="E47" s="226">
        <v>11333.28</v>
      </c>
      <c r="F47" s="226">
        <v>11333.25</v>
      </c>
      <c r="G47" s="88">
        <f t="shared" si="3"/>
        <v>45333.090000000004</v>
      </c>
    </row>
    <row r="48" spans="1:9" x14ac:dyDescent="0.2">
      <c r="A48" s="312" t="s">
        <v>107</v>
      </c>
      <c r="B48" s="313">
        <v>15521.951999999999</v>
      </c>
      <c r="C48" s="226">
        <v>3880.49</v>
      </c>
      <c r="D48" s="226">
        <v>3880.49</v>
      </c>
      <c r="E48" s="226">
        <v>3880.49</v>
      </c>
      <c r="F48" s="226">
        <v>3880.48</v>
      </c>
      <c r="G48" s="88">
        <f t="shared" si="3"/>
        <v>15521.949999999999</v>
      </c>
    </row>
    <row r="49" spans="1:8" x14ac:dyDescent="0.2">
      <c r="A49" s="312" t="s">
        <v>110</v>
      </c>
      <c r="B49" s="313">
        <v>18727.2</v>
      </c>
      <c r="C49" s="226">
        <v>4681.8</v>
      </c>
      <c r="D49" s="226">
        <v>4681.8</v>
      </c>
      <c r="E49" s="226">
        <v>4681.8</v>
      </c>
      <c r="F49" s="226">
        <v>4681.8</v>
      </c>
      <c r="G49" s="88">
        <f t="shared" si="3"/>
        <v>18727.2</v>
      </c>
    </row>
    <row r="50" spans="1:8" x14ac:dyDescent="0.2">
      <c r="A50" s="312" t="s">
        <v>111</v>
      </c>
      <c r="B50" s="313">
        <v>5222.3999999999996</v>
      </c>
      <c r="C50" s="226">
        <v>1305.5999999999999</v>
      </c>
      <c r="D50" s="226">
        <v>1305.5999999999999</v>
      </c>
      <c r="E50" s="226">
        <v>1305.5999999999999</v>
      </c>
      <c r="F50" s="226">
        <v>1305.5999999999999</v>
      </c>
      <c r="G50" s="88">
        <f t="shared" si="3"/>
        <v>5222.3999999999996</v>
      </c>
    </row>
    <row r="51" spans="1:8" x14ac:dyDescent="0.2">
      <c r="A51" s="312" t="s">
        <v>108</v>
      </c>
      <c r="B51" s="313">
        <v>2248.96</v>
      </c>
      <c r="C51" s="226">
        <v>562.24</v>
      </c>
      <c r="D51" s="226">
        <v>562.24</v>
      </c>
      <c r="E51" s="226">
        <v>562.24</v>
      </c>
      <c r="F51" s="226">
        <v>562.24</v>
      </c>
      <c r="G51" s="88">
        <f t="shared" si="3"/>
        <v>2248.96</v>
      </c>
    </row>
    <row r="52" spans="1:8" x14ac:dyDescent="0.2">
      <c r="A52" s="312" t="s">
        <v>109</v>
      </c>
      <c r="B52" s="313">
        <v>99637.82144</v>
      </c>
      <c r="C52" s="226">
        <v>24909.46</v>
      </c>
      <c r="D52" s="226">
        <v>24909.46</v>
      </c>
      <c r="E52" s="226">
        <v>24909.46</v>
      </c>
      <c r="F52" s="226">
        <v>24909.439999999999</v>
      </c>
      <c r="G52" s="88">
        <f t="shared" si="3"/>
        <v>99637.82</v>
      </c>
    </row>
    <row r="53" spans="1:8" x14ac:dyDescent="0.2">
      <c r="A53" s="316" t="s">
        <v>112</v>
      </c>
      <c r="B53" s="313">
        <v>41293.887999999999</v>
      </c>
      <c r="C53" s="107">
        <v>10323.48</v>
      </c>
      <c r="D53" s="107">
        <v>10323.48</v>
      </c>
      <c r="E53" s="107">
        <v>10323.48</v>
      </c>
      <c r="F53" s="107">
        <v>10323.450000000001</v>
      </c>
      <c r="G53" s="88">
        <f t="shared" si="3"/>
        <v>41293.89</v>
      </c>
    </row>
    <row r="54" spans="1:8" ht="13.5" thickBot="1" x14ac:dyDescent="0.25">
      <c r="A54" s="304" t="s">
        <v>20</v>
      </c>
      <c r="B54" s="209">
        <v>448473.43</v>
      </c>
      <c r="C54" s="88">
        <f>SUM(C45:C53)</f>
        <v>112118.39</v>
      </c>
      <c r="D54" s="88">
        <f>SUM(D45:D53)</f>
        <v>112118.39</v>
      </c>
      <c r="E54" s="88">
        <f>SUM(E45:E53)</f>
        <v>112118.39</v>
      </c>
      <c r="F54" s="88">
        <f>SUM(F45:F53)</f>
        <v>112118.26000000001</v>
      </c>
      <c r="G54" s="106">
        <f>SUM(G45:G53)</f>
        <v>448473.43000000005</v>
      </c>
      <c r="H54" s="307"/>
    </row>
    <row r="55" spans="1:8" ht="13.5" thickBot="1" x14ac:dyDescent="0.25">
      <c r="A55" s="306" t="s">
        <v>11</v>
      </c>
      <c r="B55" s="260"/>
      <c r="C55" s="107"/>
      <c r="D55" s="107"/>
      <c r="E55" s="107"/>
      <c r="F55" s="88"/>
      <c r="G55" s="88"/>
    </row>
    <row r="56" spans="1:8" x14ac:dyDescent="0.2">
      <c r="A56" s="315"/>
      <c r="B56" s="260"/>
      <c r="C56" s="226"/>
      <c r="D56" s="225"/>
      <c r="E56" s="107"/>
      <c r="F56" s="88"/>
      <c r="G56" s="88"/>
    </row>
    <row r="57" spans="1:8" x14ac:dyDescent="0.2">
      <c r="A57" s="304"/>
      <c r="B57" s="209"/>
      <c r="C57" s="226"/>
      <c r="D57" s="225"/>
      <c r="E57" s="107"/>
      <c r="F57" s="88"/>
      <c r="G57" s="88"/>
    </row>
    <row r="58" spans="1:8" x14ac:dyDescent="0.2">
      <c r="A58" s="304" t="s">
        <v>14</v>
      </c>
      <c r="B58" s="209"/>
      <c r="C58" s="211"/>
      <c r="D58" s="225"/>
      <c r="E58" s="107"/>
      <c r="F58" s="88"/>
      <c r="G58" s="88">
        <f>SUM(C58:F58)</f>
        <v>0</v>
      </c>
    </row>
    <row r="59" spans="1:8" x14ac:dyDescent="0.2">
      <c r="A59" s="304" t="s">
        <v>20</v>
      </c>
      <c r="B59" s="209"/>
      <c r="C59" s="106">
        <f>SUM(C57:C58)</f>
        <v>0</v>
      </c>
      <c r="D59" s="106">
        <f>SUM(D57:D58)</f>
        <v>0</v>
      </c>
      <c r="E59" s="106">
        <f>SUM(E57:E58)</f>
        <v>0</v>
      </c>
      <c r="F59" s="106">
        <f>SUM(F57:F58)</f>
        <v>0</v>
      </c>
      <c r="G59" s="106">
        <f>SUM(G57:G58)</f>
        <v>0</v>
      </c>
      <c r="H59" s="307">
        <f>SUM(C59:F59)</f>
        <v>0</v>
      </c>
    </row>
    <row r="60" spans="1:8" x14ac:dyDescent="0.2">
      <c r="A60" s="305" t="s">
        <v>12</v>
      </c>
      <c r="B60" s="258"/>
      <c r="C60" s="211"/>
      <c r="D60" s="225"/>
      <c r="E60" s="107"/>
      <c r="F60" s="88"/>
      <c r="G60" s="88"/>
    </row>
    <row r="61" spans="1:8" x14ac:dyDescent="0.2">
      <c r="A61" s="315"/>
      <c r="B61" s="260"/>
      <c r="C61" s="226"/>
      <c r="D61" s="107"/>
      <c r="E61" s="107"/>
      <c r="F61" s="88"/>
      <c r="G61" s="88"/>
    </row>
    <row r="62" spans="1:8" x14ac:dyDescent="0.2">
      <c r="A62" s="304"/>
      <c r="B62" s="209"/>
      <c r="C62" s="248"/>
      <c r="D62" s="107"/>
      <c r="E62" s="107"/>
      <c r="F62" s="88"/>
      <c r="G62" s="88">
        <f>SUM(C62:F62)</f>
        <v>0</v>
      </c>
    </row>
    <row r="63" spans="1:8" x14ac:dyDescent="0.2">
      <c r="A63" s="304" t="s">
        <v>20</v>
      </c>
      <c r="B63" s="209"/>
      <c r="C63" s="106">
        <f>SUM(C62:C62)</f>
        <v>0</v>
      </c>
      <c r="D63" s="106">
        <f>SUM(D62:D62)</f>
        <v>0</v>
      </c>
      <c r="E63" s="106">
        <f>SUM(E62:E62)</f>
        <v>0</v>
      </c>
      <c r="F63" s="106">
        <f>SUM(F62:F62)</f>
        <v>0</v>
      </c>
      <c r="G63" s="106">
        <f>SUM(G62:G62)</f>
        <v>0</v>
      </c>
      <c r="H63" s="307">
        <f>SUM(C63:F63)</f>
        <v>0</v>
      </c>
    </row>
    <row r="64" spans="1:8" x14ac:dyDescent="0.2">
      <c r="A64" s="317" t="s">
        <v>13</v>
      </c>
      <c r="B64" s="260"/>
      <c r="C64" s="196"/>
      <c r="D64" s="199"/>
      <c r="E64" s="108"/>
      <c r="F64" s="88"/>
      <c r="G64" s="88"/>
    </row>
    <row r="65" spans="1:8" x14ac:dyDescent="0.2">
      <c r="A65" s="315"/>
      <c r="B65" s="260"/>
      <c r="C65" s="196"/>
      <c r="D65" s="225"/>
      <c r="E65" s="196"/>
      <c r="F65" s="88"/>
      <c r="G65" s="88"/>
    </row>
    <row r="66" spans="1:8" s="319" customFormat="1" x14ac:dyDescent="0.2">
      <c r="A66" s="310" t="s">
        <v>104</v>
      </c>
      <c r="B66" s="311">
        <v>110073.91216000001</v>
      </c>
      <c r="C66" s="253">
        <v>27518.48</v>
      </c>
      <c r="D66" s="253">
        <v>27518.48</v>
      </c>
      <c r="E66" s="253">
        <v>27518.48</v>
      </c>
      <c r="F66" s="253">
        <v>27518.47</v>
      </c>
      <c r="G66" s="318">
        <f t="shared" ref="G66:G75" si="4">SUM(C66:F66)</f>
        <v>110073.91</v>
      </c>
    </row>
    <row r="67" spans="1:8" s="319" customFormat="1" x14ac:dyDescent="0.2">
      <c r="A67" s="312" t="s">
        <v>105</v>
      </c>
      <c r="B67" s="313">
        <v>32454.644639999999</v>
      </c>
      <c r="C67" s="253">
        <v>8113.66</v>
      </c>
      <c r="D67" s="253">
        <v>8113.66</v>
      </c>
      <c r="E67" s="253">
        <v>8113.66</v>
      </c>
      <c r="F67" s="253">
        <v>8113.66</v>
      </c>
      <c r="G67" s="318">
        <f t="shared" si="4"/>
        <v>32454.639999999999</v>
      </c>
    </row>
    <row r="68" spans="1:8" s="319" customFormat="1" x14ac:dyDescent="0.2">
      <c r="A68" s="312" t="s">
        <v>106</v>
      </c>
      <c r="B68" s="313">
        <v>453667.26847999997</v>
      </c>
      <c r="C68" s="253">
        <v>113416.82</v>
      </c>
      <c r="D68" s="253">
        <v>113416.82</v>
      </c>
      <c r="E68" s="253">
        <v>113416.82</v>
      </c>
      <c r="F68" s="253">
        <v>113416.81</v>
      </c>
      <c r="G68" s="318">
        <f t="shared" si="4"/>
        <v>453667.27</v>
      </c>
    </row>
    <row r="69" spans="1:8" s="319" customFormat="1" x14ac:dyDescent="0.2">
      <c r="A69" s="312" t="s">
        <v>107</v>
      </c>
      <c r="B69" s="313">
        <v>25135.52</v>
      </c>
      <c r="C69" s="253">
        <v>6283.88</v>
      </c>
      <c r="D69" s="253">
        <v>6283.88</v>
      </c>
      <c r="E69" s="253">
        <v>6283.88</v>
      </c>
      <c r="F69" s="253">
        <v>6283.88</v>
      </c>
      <c r="G69" s="318">
        <f t="shared" si="4"/>
        <v>25135.52</v>
      </c>
    </row>
    <row r="70" spans="1:8" s="319" customFormat="1" x14ac:dyDescent="0.2">
      <c r="A70" s="312" t="s">
        <v>110</v>
      </c>
      <c r="B70" s="313">
        <v>2162.4</v>
      </c>
      <c r="C70" s="253">
        <v>540.6</v>
      </c>
      <c r="D70" s="253">
        <v>540.6</v>
      </c>
      <c r="E70" s="253">
        <v>540.6</v>
      </c>
      <c r="F70" s="253">
        <v>540.6</v>
      </c>
      <c r="G70" s="318">
        <f t="shared" si="4"/>
        <v>2162.4</v>
      </c>
    </row>
    <row r="71" spans="1:8" s="319" customFormat="1" x14ac:dyDescent="0.2">
      <c r="A71" s="312" t="s">
        <v>111</v>
      </c>
      <c r="B71" s="313">
        <v>626.68799999999999</v>
      </c>
      <c r="C71" s="253">
        <v>156.68</v>
      </c>
      <c r="D71" s="253">
        <v>156.68</v>
      </c>
      <c r="E71" s="253">
        <v>156.68</v>
      </c>
      <c r="F71" s="253">
        <v>156.65</v>
      </c>
      <c r="G71" s="318">
        <f t="shared" si="4"/>
        <v>626.69000000000005</v>
      </c>
    </row>
    <row r="72" spans="1:8" s="319" customFormat="1" x14ac:dyDescent="0.2">
      <c r="A72" s="312" t="s">
        <v>108</v>
      </c>
      <c r="B72" s="313">
        <v>355.37599999999998</v>
      </c>
      <c r="C72" s="253">
        <v>88.85</v>
      </c>
      <c r="D72" s="253">
        <v>88.85</v>
      </c>
      <c r="E72" s="253">
        <v>88.85</v>
      </c>
      <c r="F72" s="253">
        <v>88.83</v>
      </c>
      <c r="G72" s="318">
        <f t="shared" si="4"/>
        <v>355.37999999999994</v>
      </c>
    </row>
    <row r="73" spans="1:8" s="319" customFormat="1" x14ac:dyDescent="0.2">
      <c r="A73" s="312" t="s">
        <v>109</v>
      </c>
      <c r="B73" s="313">
        <v>3695483.8425599998</v>
      </c>
      <c r="C73" s="253">
        <v>923870.96</v>
      </c>
      <c r="D73" s="253">
        <v>923870.96</v>
      </c>
      <c r="E73" s="253">
        <v>923870.96</v>
      </c>
      <c r="F73" s="253">
        <v>923870.96</v>
      </c>
      <c r="G73" s="318">
        <f t="shared" si="4"/>
        <v>3695483.84</v>
      </c>
    </row>
    <row r="74" spans="1:8" s="319" customFormat="1" x14ac:dyDescent="0.2">
      <c r="A74" s="316" t="s">
        <v>112</v>
      </c>
      <c r="B74" s="313">
        <v>8773.6319999999996</v>
      </c>
      <c r="C74" s="253">
        <v>2193.41</v>
      </c>
      <c r="D74" s="253">
        <v>2193.41</v>
      </c>
      <c r="E74" s="253">
        <v>2193.41</v>
      </c>
      <c r="F74" s="253">
        <v>2193.4</v>
      </c>
      <c r="G74" s="318">
        <f t="shared" si="4"/>
        <v>8773.6299999999992</v>
      </c>
    </row>
    <row r="75" spans="1:8" s="319" customFormat="1" x14ac:dyDescent="0.2">
      <c r="A75" s="320"/>
      <c r="B75" s="194"/>
      <c r="C75" s="200"/>
      <c r="D75" s="197"/>
      <c r="E75" s="321"/>
      <c r="F75" s="318"/>
      <c r="G75" s="318">
        <f t="shared" si="4"/>
        <v>0</v>
      </c>
    </row>
    <row r="76" spans="1:8" s="288" customFormat="1" x14ac:dyDescent="0.2">
      <c r="A76" s="304" t="s">
        <v>20</v>
      </c>
      <c r="B76" s="209">
        <v>4328733.28</v>
      </c>
      <c r="C76" s="106">
        <f>SUM(C66:C75)</f>
        <v>1082183.3399999999</v>
      </c>
      <c r="D76" s="106">
        <f>SUM(D66:D75)</f>
        <v>1082183.3399999999</v>
      </c>
      <c r="E76" s="106">
        <f>SUM(E66:E75)</f>
        <v>1082183.3399999999</v>
      </c>
      <c r="F76" s="106">
        <f>SUM(F66:F75)</f>
        <v>1082183.2599999998</v>
      </c>
      <c r="G76" s="106">
        <f>SUM(G66:G75)</f>
        <v>4328733.28</v>
      </c>
      <c r="H76" s="322"/>
    </row>
    <row r="77" spans="1:8" s="288" customFormat="1" ht="13.5" thickBot="1" x14ac:dyDescent="0.25">
      <c r="A77" s="304"/>
      <c r="B77" s="209"/>
      <c r="C77" s="106"/>
      <c r="D77" s="106"/>
      <c r="E77" s="106"/>
      <c r="F77" s="106"/>
      <c r="G77" s="106"/>
      <c r="H77" s="322"/>
    </row>
    <row r="78" spans="1:8" ht="16.5" thickBot="1" x14ac:dyDescent="0.3">
      <c r="A78" s="298" t="s">
        <v>22</v>
      </c>
      <c r="B78" s="208">
        <f t="shared" ref="B78:G78" si="5">B76+B63+B59+B54+B42+B39+B36</f>
        <v>5025111.78816</v>
      </c>
      <c r="C78" s="200">
        <f t="shared" si="5"/>
        <v>1256278.0199999998</v>
      </c>
      <c r="D78" s="200">
        <f t="shared" si="5"/>
        <v>1256278.0199999998</v>
      </c>
      <c r="E78" s="200">
        <f t="shared" si="5"/>
        <v>1256278.0199999998</v>
      </c>
      <c r="F78" s="200">
        <f t="shared" si="5"/>
        <v>1256277.7299999997</v>
      </c>
      <c r="G78" s="200">
        <f t="shared" si="5"/>
        <v>5025111.79</v>
      </c>
      <c r="H78" s="307"/>
    </row>
    <row r="79" spans="1:8" s="288" customFormat="1" x14ac:dyDescent="0.2">
      <c r="A79" s="304"/>
      <c r="B79" s="209"/>
      <c r="C79" s="106"/>
      <c r="D79" s="106"/>
      <c r="E79" s="106"/>
      <c r="F79" s="106"/>
      <c r="G79" s="106"/>
      <c r="H79" s="322"/>
    </row>
    <row r="80" spans="1:8" ht="18" x14ac:dyDescent="0.25">
      <c r="A80" s="323" t="s">
        <v>48</v>
      </c>
      <c r="B80" s="263">
        <f t="shared" ref="B80:G80" si="6">B78+B24</f>
        <v>32856405.778160002</v>
      </c>
      <c r="C80" s="264">
        <f t="shared" si="6"/>
        <v>8214101.5299999993</v>
      </c>
      <c r="D80" s="264">
        <f t="shared" si="6"/>
        <v>8214101.5299999993</v>
      </c>
      <c r="E80" s="264">
        <f t="shared" si="6"/>
        <v>8214101.5299999993</v>
      </c>
      <c r="F80" s="264">
        <f t="shared" si="6"/>
        <v>8214101.1899999995</v>
      </c>
      <c r="G80" s="265">
        <f t="shared" si="6"/>
        <v>32856405.780000001</v>
      </c>
    </row>
    <row r="82" spans="1:12" x14ac:dyDescent="0.2">
      <c r="B82" s="290"/>
      <c r="G82" s="88"/>
    </row>
    <row r="83" spans="1:12" ht="18.75" x14ac:dyDescent="0.3">
      <c r="A83" s="92" t="s">
        <v>119</v>
      </c>
      <c r="B83" s="109"/>
      <c r="C83" s="109"/>
      <c r="D83" s="109"/>
      <c r="E83" s="109"/>
      <c r="F83" s="109"/>
      <c r="G83" s="109"/>
      <c r="H83" s="109"/>
      <c r="I83" s="109"/>
      <c r="J83" s="109"/>
      <c r="K83" s="109"/>
      <c r="L83" s="109"/>
    </row>
    <row r="84" spans="1:12" ht="17.25" thickBot="1" x14ac:dyDescent="0.35">
      <c r="A84" s="93" t="s">
        <v>6</v>
      </c>
      <c r="B84" s="86"/>
      <c r="C84" s="84"/>
      <c r="D84" s="84"/>
      <c r="E84" s="109"/>
      <c r="F84" s="109"/>
      <c r="G84" s="277"/>
      <c r="H84" s="109"/>
      <c r="I84" s="109"/>
      <c r="J84" s="109"/>
      <c r="K84" s="109"/>
      <c r="L84" s="109"/>
    </row>
    <row r="85" spans="1:12" ht="17.25" thickBot="1" x14ac:dyDescent="0.35">
      <c r="A85" s="94"/>
      <c r="B85" s="109"/>
      <c r="C85" s="109"/>
      <c r="D85" s="109"/>
      <c r="E85" s="109"/>
      <c r="F85" s="109"/>
      <c r="G85" s="109"/>
      <c r="H85" s="109"/>
      <c r="I85" s="109"/>
      <c r="J85" s="109"/>
      <c r="K85" s="109"/>
      <c r="L85" s="109"/>
    </row>
    <row r="86" spans="1:12" ht="14.25" thickBot="1" x14ac:dyDescent="0.3">
      <c r="A86" s="95" t="s">
        <v>56</v>
      </c>
      <c r="B86" s="109"/>
      <c r="C86" s="109"/>
      <c r="D86" s="109"/>
      <c r="E86" s="109"/>
      <c r="F86" s="109"/>
      <c r="G86" s="109"/>
      <c r="H86" s="109"/>
      <c r="I86" s="109"/>
      <c r="J86" s="109"/>
      <c r="K86" s="109"/>
      <c r="L86" s="109"/>
    </row>
    <row r="87" spans="1:12" ht="15" x14ac:dyDescent="0.3">
      <c r="A87" s="91"/>
      <c r="B87" s="109"/>
      <c r="C87" s="109"/>
      <c r="D87" s="109"/>
      <c r="E87" s="109"/>
      <c r="F87" s="109"/>
      <c r="G87" s="109"/>
      <c r="H87" s="109"/>
      <c r="I87" s="109"/>
      <c r="J87" s="109"/>
      <c r="K87" s="109"/>
      <c r="L87" s="109"/>
    </row>
    <row r="88" spans="1:12" ht="15" x14ac:dyDescent="0.3">
      <c r="A88" s="91" t="s">
        <v>20</v>
      </c>
      <c r="B88" s="109"/>
      <c r="C88" s="109"/>
      <c r="D88" s="109"/>
      <c r="E88" s="109"/>
      <c r="F88" s="109"/>
      <c r="G88" s="110">
        <f>SUM(C88:F88)</f>
        <v>0</v>
      </c>
      <c r="H88" s="109"/>
      <c r="I88" s="111">
        <f>+B88-G88</f>
        <v>0</v>
      </c>
      <c r="J88" s="109"/>
      <c r="K88" s="109"/>
      <c r="L88" s="109"/>
    </row>
    <row r="89" spans="1:12" ht="13.5" x14ac:dyDescent="0.25">
      <c r="A89" s="96" t="s">
        <v>1</v>
      </c>
      <c r="B89" s="109"/>
      <c r="C89" s="109"/>
      <c r="D89" s="109"/>
      <c r="E89" s="109"/>
      <c r="F89" s="109"/>
      <c r="G89" s="109"/>
      <c r="H89" s="109"/>
      <c r="I89" s="109"/>
      <c r="J89" s="109"/>
      <c r="K89" s="109"/>
      <c r="L89" s="109"/>
    </row>
    <row r="90" spans="1:12" ht="13.5" x14ac:dyDescent="0.25">
      <c r="A90" s="89" t="s">
        <v>114</v>
      </c>
      <c r="B90" s="109"/>
      <c r="C90" s="109"/>
      <c r="D90" s="109"/>
      <c r="E90" s="109"/>
      <c r="F90" s="109"/>
      <c r="G90" s="109"/>
      <c r="H90" s="109"/>
      <c r="I90" s="109"/>
      <c r="J90" s="109"/>
      <c r="K90" s="109"/>
      <c r="L90" s="109"/>
    </row>
    <row r="91" spans="1:12" ht="15" x14ac:dyDescent="0.3">
      <c r="A91" s="91"/>
      <c r="B91" s="109"/>
      <c r="C91" s="109"/>
      <c r="D91" s="109"/>
      <c r="E91" s="109"/>
      <c r="F91" s="109"/>
      <c r="G91" s="109"/>
      <c r="H91" s="109"/>
      <c r="I91" s="109"/>
      <c r="J91" s="109"/>
      <c r="K91" s="109"/>
      <c r="L91" s="109"/>
    </row>
    <row r="92" spans="1:12" ht="13.5" x14ac:dyDescent="0.25">
      <c r="A92" s="89"/>
      <c r="B92" s="109"/>
      <c r="C92" s="109"/>
      <c r="D92" s="109"/>
      <c r="E92" s="109"/>
      <c r="F92" s="109"/>
      <c r="G92" s="109"/>
      <c r="H92" s="109"/>
      <c r="I92" s="109"/>
      <c r="J92" s="109"/>
      <c r="K92" s="109"/>
      <c r="L92" s="109"/>
    </row>
    <row r="93" spans="1:12" ht="15.75" thickBot="1" x14ac:dyDescent="0.35">
      <c r="A93" s="91" t="s">
        <v>20</v>
      </c>
      <c r="B93" s="110">
        <v>301952.64000000001</v>
      </c>
      <c r="C93" s="113">
        <v>75488.160000000003</v>
      </c>
      <c r="D93" s="113">
        <v>75488.160000000003</v>
      </c>
      <c r="E93" s="113">
        <v>75488.160000000003</v>
      </c>
      <c r="F93" s="113">
        <v>75488.160000000003</v>
      </c>
      <c r="G93" s="110">
        <f>SUM(C93:F93)</f>
        <v>301952.64000000001</v>
      </c>
      <c r="H93" s="109"/>
      <c r="I93" s="111">
        <f>+B93-G93</f>
        <v>0</v>
      </c>
      <c r="J93" s="109"/>
      <c r="K93" s="109"/>
      <c r="L93" s="105"/>
    </row>
    <row r="94" spans="1:12" ht="14.25" thickBot="1" x14ac:dyDescent="0.3">
      <c r="A94" s="97" t="s">
        <v>4</v>
      </c>
      <c r="B94" s="109"/>
      <c r="C94" s="109"/>
      <c r="D94" s="109"/>
      <c r="E94" s="109"/>
      <c r="F94" s="109"/>
      <c r="G94" s="85"/>
      <c r="H94" s="109"/>
      <c r="I94" s="109"/>
      <c r="J94" s="109"/>
      <c r="K94" s="109"/>
      <c r="L94" s="109"/>
    </row>
    <row r="95" spans="1:12" ht="13.5" x14ac:dyDescent="0.25">
      <c r="A95" s="89" t="s">
        <v>113</v>
      </c>
      <c r="B95" s="109"/>
      <c r="C95" s="109"/>
      <c r="D95" s="109"/>
      <c r="E95" s="109"/>
      <c r="F95" s="109"/>
      <c r="G95" s="85"/>
      <c r="H95" s="109"/>
      <c r="I95" s="109"/>
      <c r="J95" s="109"/>
      <c r="K95" s="109"/>
      <c r="L95" s="109"/>
    </row>
    <row r="96" spans="1:12" ht="15" x14ac:dyDescent="0.3">
      <c r="A96" s="91" t="s">
        <v>20</v>
      </c>
      <c r="B96" s="110">
        <v>78504.7</v>
      </c>
      <c r="C96" s="113">
        <v>19626.18</v>
      </c>
      <c r="D96" s="113">
        <v>19626.18</v>
      </c>
      <c r="E96" s="113">
        <v>19626.18</v>
      </c>
      <c r="F96" s="113">
        <v>19626.16</v>
      </c>
      <c r="G96" s="110">
        <f>SUM(C96:F96)</f>
        <v>78504.7</v>
      </c>
      <c r="H96" s="109"/>
      <c r="I96" s="111"/>
      <c r="J96" s="109"/>
      <c r="K96" s="109"/>
      <c r="L96" s="105"/>
    </row>
    <row r="97" spans="1:13" ht="15.75" thickBot="1" x14ac:dyDescent="0.35">
      <c r="A97" s="91"/>
      <c r="B97" s="109"/>
      <c r="C97" s="109"/>
      <c r="D97" s="109"/>
      <c r="E97" s="109"/>
      <c r="F97" s="109"/>
      <c r="G97" s="109"/>
      <c r="H97" s="109"/>
      <c r="I97" s="109"/>
      <c r="J97" s="109"/>
      <c r="K97" s="109"/>
      <c r="L97" s="109"/>
    </row>
    <row r="98" spans="1:13" ht="17.25" thickBot="1" x14ac:dyDescent="0.35">
      <c r="A98" s="98" t="s">
        <v>21</v>
      </c>
      <c r="B98" s="110">
        <f t="shared" ref="B98:G98" si="7">+B88+B93+B96</f>
        <v>380457.34</v>
      </c>
      <c r="C98" s="110">
        <f t="shared" si="7"/>
        <v>95114.34</v>
      </c>
      <c r="D98" s="110">
        <f t="shared" si="7"/>
        <v>95114.34</v>
      </c>
      <c r="E98" s="110">
        <f t="shared" si="7"/>
        <v>95114.34</v>
      </c>
      <c r="F98" s="110">
        <f t="shared" si="7"/>
        <v>95114.32</v>
      </c>
      <c r="G98" s="110">
        <f t="shared" si="7"/>
        <v>380457.34</v>
      </c>
      <c r="H98" s="109"/>
      <c r="I98" s="109"/>
      <c r="J98" s="109"/>
      <c r="K98" s="109"/>
      <c r="L98" s="109"/>
    </row>
    <row r="99" spans="1:13" ht="14.25" thickBot="1" x14ac:dyDescent="0.3">
      <c r="A99" s="89"/>
      <c r="B99" s="109"/>
      <c r="C99" s="109"/>
      <c r="D99" s="109"/>
      <c r="E99" s="109"/>
      <c r="F99" s="109"/>
      <c r="G99" s="109"/>
      <c r="H99" s="109"/>
      <c r="I99" s="109"/>
      <c r="J99" s="109"/>
      <c r="K99" s="109"/>
      <c r="L99" s="109"/>
    </row>
    <row r="100" spans="1:13" ht="17.25" thickBot="1" x14ac:dyDescent="0.35">
      <c r="A100" s="98" t="s">
        <v>5</v>
      </c>
      <c r="B100" s="109"/>
      <c r="C100" s="109"/>
      <c r="D100" s="109"/>
      <c r="E100" s="109"/>
      <c r="F100" s="109"/>
      <c r="G100" s="109"/>
      <c r="H100" s="109"/>
      <c r="I100" s="109"/>
      <c r="J100" s="109"/>
      <c r="K100" s="109"/>
      <c r="L100" s="109"/>
      <c r="M100" s="109"/>
    </row>
    <row r="101" spans="1:13" ht="17.25" thickBot="1" x14ac:dyDescent="0.35">
      <c r="A101" s="99"/>
      <c r="B101" s="109"/>
      <c r="C101" s="109"/>
      <c r="D101" s="109"/>
      <c r="E101" s="109"/>
      <c r="F101" s="109"/>
      <c r="G101" s="109"/>
      <c r="H101" s="109"/>
      <c r="I101" s="109"/>
      <c r="J101" s="109"/>
      <c r="K101" s="109"/>
      <c r="L101" s="109"/>
      <c r="M101" s="109"/>
    </row>
    <row r="102" spans="1:13" ht="14.25" thickBot="1" x14ac:dyDescent="0.3">
      <c r="A102" s="97" t="s">
        <v>7</v>
      </c>
      <c r="B102" s="109"/>
      <c r="C102" s="109"/>
      <c r="D102" s="109"/>
      <c r="E102" s="109"/>
      <c r="F102" s="109"/>
      <c r="G102" s="109"/>
      <c r="H102" s="109"/>
      <c r="I102" s="109"/>
      <c r="J102" s="109"/>
      <c r="K102" s="109"/>
      <c r="L102" s="109"/>
      <c r="M102" s="109"/>
    </row>
    <row r="103" spans="1:13" ht="13.5" x14ac:dyDescent="0.25">
      <c r="A103" s="89"/>
      <c r="B103" s="109"/>
      <c r="C103" s="109"/>
      <c r="D103" s="109"/>
      <c r="E103" s="109"/>
      <c r="F103" s="109"/>
      <c r="G103" s="109"/>
      <c r="H103" s="109"/>
      <c r="I103" s="109"/>
      <c r="J103" s="109"/>
      <c r="K103" s="109"/>
      <c r="L103" s="109"/>
      <c r="M103" s="109"/>
    </row>
    <row r="104" spans="1:13" ht="13.5" x14ac:dyDescent="0.25">
      <c r="A104" s="89"/>
      <c r="B104" s="109"/>
      <c r="C104" s="109"/>
      <c r="D104" s="109"/>
      <c r="E104" s="109"/>
      <c r="F104" s="109"/>
      <c r="G104" s="109"/>
      <c r="H104" s="109"/>
      <c r="I104" s="109"/>
      <c r="J104" s="109"/>
      <c r="K104" s="109"/>
      <c r="L104" s="109"/>
      <c r="M104" s="109"/>
    </row>
    <row r="105" spans="1:13" ht="15.75" thickBot="1" x14ac:dyDescent="0.35">
      <c r="A105" s="91" t="s">
        <v>20</v>
      </c>
      <c r="B105" s="110">
        <v>0</v>
      </c>
      <c r="C105" s="108"/>
      <c r="D105" s="108"/>
      <c r="E105" s="108"/>
      <c r="F105" s="106"/>
      <c r="G105" s="110">
        <f>SUM(C105:F105)</f>
        <v>0</v>
      </c>
      <c r="H105" s="109"/>
      <c r="I105" s="111">
        <f>+B105-G105</f>
        <v>0</v>
      </c>
      <c r="J105" s="109"/>
      <c r="K105" s="109"/>
      <c r="L105" s="88"/>
      <c r="M105" s="88"/>
    </row>
    <row r="106" spans="1:13" ht="14.25" thickBot="1" x14ac:dyDescent="0.3">
      <c r="A106" s="97" t="s">
        <v>10</v>
      </c>
      <c r="B106" s="109"/>
      <c r="C106" s="109"/>
      <c r="D106" s="109"/>
      <c r="E106" s="109"/>
      <c r="F106" s="109"/>
      <c r="G106" s="109"/>
      <c r="H106" s="109"/>
      <c r="I106" s="109"/>
      <c r="J106" s="109"/>
      <c r="K106" s="109"/>
      <c r="L106" s="109"/>
      <c r="M106" s="109"/>
    </row>
    <row r="107" spans="1:13" ht="13.5" x14ac:dyDescent="0.25">
      <c r="A107" s="89" t="s">
        <v>116</v>
      </c>
      <c r="B107" s="109"/>
      <c r="C107" s="109"/>
      <c r="D107" s="109"/>
      <c r="E107" s="109"/>
      <c r="F107" s="109"/>
      <c r="G107" s="109"/>
      <c r="H107" s="109"/>
      <c r="I107" s="109"/>
      <c r="J107" s="109"/>
      <c r="K107" s="109"/>
      <c r="L107" s="109"/>
      <c r="M107" s="109"/>
    </row>
    <row r="108" spans="1:13" ht="13.5" x14ac:dyDescent="0.25">
      <c r="A108" s="89"/>
      <c r="B108" s="109"/>
      <c r="C108" s="109"/>
      <c r="D108" s="109"/>
      <c r="E108" s="109"/>
      <c r="F108" s="109"/>
      <c r="G108" s="109"/>
      <c r="H108" s="109"/>
      <c r="I108" s="109"/>
      <c r="J108" s="109"/>
      <c r="K108" s="109"/>
      <c r="L108" s="88"/>
      <c r="M108" s="109"/>
    </row>
    <row r="109" spans="1:13" ht="15" x14ac:dyDescent="0.3">
      <c r="A109" s="91" t="s">
        <v>20</v>
      </c>
      <c r="B109" s="110">
        <v>320939.57</v>
      </c>
      <c r="C109" s="108">
        <v>80234.899999999994</v>
      </c>
      <c r="D109" s="108">
        <v>80234.899999999994</v>
      </c>
      <c r="E109" s="108">
        <v>80234.899999999994</v>
      </c>
      <c r="F109" s="108">
        <v>80234.87</v>
      </c>
      <c r="G109" s="110">
        <f>SUM(C109:F109)</f>
        <v>320939.56999999995</v>
      </c>
      <c r="H109" s="109"/>
      <c r="I109" s="111">
        <f>+B109-G109</f>
        <v>0</v>
      </c>
      <c r="J109" s="109"/>
      <c r="K109" s="109"/>
      <c r="L109" s="109"/>
      <c r="M109" s="109"/>
    </row>
    <row r="110" spans="1:13" ht="13.5" x14ac:dyDescent="0.25">
      <c r="A110" s="96" t="s">
        <v>12</v>
      </c>
      <c r="B110" s="109"/>
      <c r="C110" s="109"/>
      <c r="D110" s="109"/>
      <c r="E110" s="109"/>
      <c r="F110" s="109"/>
      <c r="G110" s="109"/>
      <c r="H110" s="109"/>
      <c r="I110" s="109"/>
      <c r="J110" s="109"/>
      <c r="K110" s="109"/>
      <c r="L110" s="109"/>
      <c r="M110" s="109"/>
    </row>
    <row r="111" spans="1:13" ht="13.5" x14ac:dyDescent="0.25">
      <c r="A111" s="89" t="s">
        <v>117</v>
      </c>
      <c r="B111" s="109"/>
      <c r="C111" s="109"/>
      <c r="D111" s="109"/>
      <c r="E111" s="109"/>
      <c r="F111" s="109"/>
      <c r="G111" s="109"/>
      <c r="H111" s="109"/>
      <c r="I111" s="109"/>
      <c r="J111" s="109"/>
      <c r="K111" s="109"/>
      <c r="L111" s="109"/>
      <c r="M111" s="109"/>
    </row>
    <row r="112" spans="1:13" ht="13.5" x14ac:dyDescent="0.25">
      <c r="A112" s="90" t="s">
        <v>57</v>
      </c>
      <c r="B112" s="109"/>
      <c r="C112" s="109"/>
      <c r="D112" s="109"/>
      <c r="E112" s="109"/>
      <c r="F112" s="109"/>
      <c r="G112" s="109"/>
      <c r="H112" s="109"/>
      <c r="I112" s="109"/>
      <c r="J112" s="109"/>
      <c r="K112" s="109"/>
      <c r="L112" s="109"/>
      <c r="M112" s="109"/>
    </row>
    <row r="113" spans="1:13" ht="15" x14ac:dyDescent="0.3">
      <c r="A113" s="91" t="s">
        <v>20</v>
      </c>
      <c r="B113" s="112">
        <v>59468</v>
      </c>
      <c r="C113" s="108">
        <v>14867</v>
      </c>
      <c r="D113" s="108">
        <v>14867</v>
      </c>
      <c r="E113" s="108">
        <v>14867</v>
      </c>
      <c r="F113" s="108">
        <v>14867</v>
      </c>
      <c r="G113" s="110">
        <f>SUM(C113:F113)</f>
        <v>59468</v>
      </c>
      <c r="H113" s="109"/>
      <c r="I113" s="111">
        <f>+B113-G113</f>
        <v>0</v>
      </c>
      <c r="J113" s="109"/>
      <c r="K113" s="109"/>
      <c r="L113" s="88"/>
      <c r="M113" s="109"/>
    </row>
    <row r="114" spans="1:13" ht="13.5" x14ac:dyDescent="0.25">
      <c r="A114" s="100" t="s">
        <v>13</v>
      </c>
      <c r="B114" s="109"/>
      <c r="C114" s="109"/>
      <c r="D114" s="109"/>
      <c r="E114" s="109"/>
      <c r="F114" s="109"/>
      <c r="G114" s="109"/>
      <c r="H114" s="109"/>
      <c r="I114" s="109"/>
      <c r="J114" s="109"/>
      <c r="K114" s="109"/>
      <c r="L114" s="109"/>
      <c r="M114" s="109"/>
    </row>
    <row r="115" spans="1:13" ht="13.5" x14ac:dyDescent="0.25">
      <c r="A115" s="89" t="s">
        <v>118</v>
      </c>
      <c r="B115" s="109"/>
      <c r="C115" s="109"/>
      <c r="D115" s="109"/>
      <c r="E115" s="109"/>
      <c r="F115" s="109"/>
      <c r="G115" s="109"/>
      <c r="H115" s="109"/>
      <c r="I115" s="109"/>
      <c r="J115" s="109"/>
      <c r="K115" s="109"/>
      <c r="L115" s="109"/>
      <c r="M115" s="109"/>
    </row>
    <row r="116" spans="1:13" ht="13.5" x14ac:dyDescent="0.25">
      <c r="A116" s="89"/>
      <c r="B116" s="109"/>
      <c r="C116" s="109"/>
      <c r="D116" s="109"/>
      <c r="E116" s="109"/>
      <c r="F116" s="109"/>
      <c r="G116" s="109"/>
      <c r="H116" s="109"/>
      <c r="I116" s="109"/>
      <c r="J116" s="109"/>
      <c r="K116" s="109"/>
      <c r="L116" s="109"/>
    </row>
    <row r="117" spans="1:13" ht="13.5" x14ac:dyDescent="0.25">
      <c r="A117" s="89"/>
      <c r="B117" s="109"/>
      <c r="C117" s="109"/>
      <c r="D117" s="109"/>
      <c r="E117" s="109"/>
      <c r="F117" s="109"/>
      <c r="G117" s="109"/>
      <c r="H117" s="109"/>
      <c r="I117" s="109"/>
      <c r="J117" s="109"/>
      <c r="K117" s="109"/>
      <c r="L117" s="109"/>
    </row>
    <row r="118" spans="1:13" ht="13.5" x14ac:dyDescent="0.25">
      <c r="A118" s="89"/>
      <c r="B118" s="109"/>
      <c r="C118" s="109"/>
      <c r="D118" s="107"/>
      <c r="E118" s="109"/>
      <c r="F118" s="109"/>
      <c r="G118" s="109"/>
      <c r="H118" s="109"/>
      <c r="I118" s="109"/>
      <c r="J118" s="109"/>
      <c r="K118" s="109"/>
      <c r="L118" s="109"/>
    </row>
    <row r="119" spans="1:13" ht="13.5" x14ac:dyDescent="0.25">
      <c r="A119" s="89"/>
      <c r="B119" s="109"/>
      <c r="C119" s="109"/>
      <c r="D119" s="109"/>
      <c r="E119" s="109"/>
      <c r="F119" s="109"/>
      <c r="G119" s="109"/>
      <c r="H119" s="109"/>
      <c r="I119" s="109"/>
      <c r="J119" s="109"/>
      <c r="K119" s="109"/>
      <c r="L119" s="109"/>
    </row>
    <row r="120" spans="1:13" ht="15" x14ac:dyDescent="0.3">
      <c r="A120" s="91" t="s">
        <v>20</v>
      </c>
      <c r="B120" s="110">
        <v>79203.09</v>
      </c>
      <c r="C120" s="113">
        <v>19800.78</v>
      </c>
      <c r="D120" s="113">
        <v>19800.78</v>
      </c>
      <c r="E120" s="113">
        <v>19800.78</v>
      </c>
      <c r="F120" s="113">
        <v>19800.75</v>
      </c>
      <c r="G120" s="110">
        <f>SUM(C120:F120)</f>
        <v>79203.09</v>
      </c>
      <c r="H120" s="109"/>
      <c r="I120" s="111">
        <f>+B120-G120</f>
        <v>0</v>
      </c>
      <c r="J120" s="109"/>
      <c r="K120" s="109"/>
      <c r="L120" s="105"/>
    </row>
    <row r="121" spans="1:13" ht="13.5" x14ac:dyDescent="0.25">
      <c r="A121" s="89"/>
      <c r="B121" s="109"/>
      <c r="C121" s="109"/>
      <c r="D121" s="109"/>
      <c r="E121" s="109"/>
      <c r="F121" s="109"/>
      <c r="G121" s="109"/>
      <c r="H121" s="109"/>
      <c r="I121" s="109"/>
      <c r="J121" s="109"/>
      <c r="K121" s="109"/>
      <c r="L121" s="109"/>
    </row>
    <row r="122" spans="1:13" ht="14.25" thickBot="1" x14ac:dyDescent="0.3">
      <c r="A122" s="89"/>
      <c r="B122" s="109"/>
      <c r="C122" s="109"/>
      <c r="D122" s="109"/>
      <c r="E122" s="109"/>
      <c r="F122" s="109"/>
      <c r="G122" s="109"/>
      <c r="H122" s="109"/>
      <c r="I122" s="109"/>
      <c r="J122" s="109"/>
      <c r="K122" s="109"/>
      <c r="L122" s="109"/>
    </row>
    <row r="123" spans="1:13" ht="17.25" thickBot="1" x14ac:dyDescent="0.35">
      <c r="A123" s="98" t="s">
        <v>22</v>
      </c>
      <c r="B123" s="106">
        <f>+B105+B109+B113+B120</f>
        <v>459610.66000000003</v>
      </c>
      <c r="C123" s="106">
        <f>+C105+C109+C113+C120</f>
        <v>114902.68</v>
      </c>
      <c r="D123" s="106">
        <f>+D105+D109+D113+D120</f>
        <v>114902.68</v>
      </c>
      <c r="E123" s="106">
        <f>+E105+E109+E113+E120</f>
        <v>114902.68</v>
      </c>
      <c r="F123" s="106">
        <f>+F105+F109+F113+F120</f>
        <v>114902.62</v>
      </c>
      <c r="G123" s="110">
        <f>SUM(C123:F123)</f>
        <v>459610.66</v>
      </c>
      <c r="H123" s="109"/>
      <c r="I123" s="111"/>
      <c r="J123" s="109"/>
      <c r="K123" s="109"/>
      <c r="L123" s="105"/>
    </row>
    <row r="124" spans="1:13" ht="13.5" x14ac:dyDescent="0.25">
      <c r="A124" s="89"/>
      <c r="B124" s="109"/>
      <c r="C124" s="109"/>
      <c r="D124" s="109"/>
      <c r="E124" s="109"/>
      <c r="F124" s="109"/>
      <c r="G124" s="109"/>
      <c r="H124" s="109"/>
      <c r="I124" s="109"/>
      <c r="J124" s="109"/>
      <c r="K124" s="109"/>
      <c r="L124" s="109"/>
    </row>
    <row r="125" spans="1:13" ht="13.5" x14ac:dyDescent="0.25">
      <c r="A125" s="89"/>
      <c r="B125" s="109"/>
      <c r="C125" s="109"/>
      <c r="D125" s="109"/>
      <c r="E125" s="109"/>
      <c r="F125" s="109"/>
      <c r="G125" s="109"/>
      <c r="H125" s="109"/>
      <c r="I125" s="109"/>
      <c r="J125" s="109"/>
      <c r="K125" s="109"/>
      <c r="L125" s="109"/>
    </row>
    <row r="126" spans="1:13" ht="16.5" x14ac:dyDescent="0.3">
      <c r="A126" s="101" t="s">
        <v>70</v>
      </c>
      <c r="B126" s="115">
        <f t="shared" ref="B126:G126" si="8">+B98+B123</f>
        <v>840068</v>
      </c>
      <c r="C126" s="115">
        <f t="shared" si="8"/>
        <v>210017.02</v>
      </c>
      <c r="D126" s="115">
        <f t="shared" si="8"/>
        <v>210017.02</v>
      </c>
      <c r="E126" s="115">
        <f t="shared" si="8"/>
        <v>210017.02</v>
      </c>
      <c r="F126" s="115">
        <f t="shared" si="8"/>
        <v>210016.94</v>
      </c>
      <c r="G126" s="115">
        <f t="shared" si="8"/>
        <v>840068</v>
      </c>
      <c r="H126" s="109"/>
      <c r="I126" s="111"/>
      <c r="J126" s="109"/>
      <c r="K126" s="109"/>
      <c r="L126" s="104"/>
    </row>
    <row r="127" spans="1:13" ht="13.5" x14ac:dyDescent="0.25">
      <c r="A127" s="102"/>
      <c r="B127" s="109"/>
      <c r="C127" s="109"/>
      <c r="D127" s="109"/>
      <c r="E127" s="109"/>
      <c r="F127" s="109"/>
      <c r="G127" s="109"/>
      <c r="H127" s="109"/>
      <c r="I127" s="109"/>
      <c r="J127" s="109"/>
      <c r="K127" s="109"/>
      <c r="L127" s="109"/>
    </row>
    <row r="128" spans="1:13" ht="18.75" x14ac:dyDescent="0.3">
      <c r="A128" s="92" t="s">
        <v>58</v>
      </c>
      <c r="B128" s="109"/>
      <c r="C128" s="109"/>
      <c r="D128" s="109"/>
      <c r="E128" s="109"/>
      <c r="F128" s="109"/>
      <c r="G128" s="109"/>
      <c r="H128" s="109"/>
      <c r="I128" s="109"/>
      <c r="J128" s="109"/>
      <c r="K128" s="109"/>
      <c r="L128" s="109"/>
    </row>
    <row r="129" spans="1:12" ht="17.25" thickBot="1" x14ac:dyDescent="0.35">
      <c r="A129" s="93" t="s">
        <v>5</v>
      </c>
      <c r="B129" s="109"/>
      <c r="C129" s="109"/>
      <c r="D129" s="109"/>
      <c r="E129" s="109"/>
      <c r="F129" s="109"/>
      <c r="G129" s="109"/>
      <c r="H129" s="109"/>
      <c r="I129" s="109"/>
      <c r="J129" s="109"/>
      <c r="K129" s="109"/>
      <c r="L129" s="109"/>
    </row>
    <row r="130" spans="1:12" ht="17.25" thickBot="1" x14ac:dyDescent="0.35">
      <c r="A130" s="99"/>
      <c r="B130" s="109"/>
      <c r="C130" s="109"/>
      <c r="D130" s="109"/>
      <c r="E130" s="109"/>
      <c r="F130" s="109"/>
      <c r="G130" s="109"/>
      <c r="H130" s="109"/>
      <c r="I130" s="109"/>
      <c r="J130" s="109"/>
      <c r="K130" s="109"/>
      <c r="L130" s="109"/>
    </row>
    <row r="131" spans="1:12" ht="14.25" thickBot="1" x14ac:dyDescent="0.3">
      <c r="A131" s="97" t="s">
        <v>7</v>
      </c>
      <c r="B131" s="109"/>
      <c r="C131" s="109"/>
      <c r="D131" s="109"/>
      <c r="E131" s="109"/>
      <c r="F131" s="109"/>
      <c r="G131" s="109"/>
      <c r="H131" s="109"/>
      <c r="I131" s="109"/>
      <c r="J131" s="109"/>
      <c r="K131" s="109"/>
      <c r="L131" s="109"/>
    </row>
    <row r="132" spans="1:12" ht="13.5" x14ac:dyDescent="0.25">
      <c r="A132" s="89"/>
      <c r="B132" s="109"/>
      <c r="C132" s="109"/>
      <c r="D132" s="109"/>
      <c r="E132" s="109"/>
      <c r="F132" s="109"/>
      <c r="G132" s="109"/>
      <c r="H132" s="109"/>
      <c r="I132" s="109"/>
      <c r="J132" s="109"/>
      <c r="K132" s="109"/>
    </row>
    <row r="133" spans="1:12" ht="13.5" x14ac:dyDescent="0.25">
      <c r="A133" s="89" t="s">
        <v>120</v>
      </c>
      <c r="B133" s="109"/>
      <c r="C133" s="109"/>
      <c r="D133" s="109"/>
      <c r="E133" s="109"/>
      <c r="F133" s="109"/>
      <c r="G133" s="109"/>
      <c r="H133" s="109"/>
      <c r="I133" s="109"/>
      <c r="J133" s="109"/>
      <c r="K133" s="109"/>
    </row>
    <row r="134" spans="1:12" ht="15" x14ac:dyDescent="0.3">
      <c r="A134" s="103" t="s">
        <v>59</v>
      </c>
      <c r="B134" s="109"/>
      <c r="C134" s="109"/>
      <c r="D134" s="109"/>
      <c r="E134" s="109"/>
      <c r="F134" s="109"/>
      <c r="G134" s="109"/>
      <c r="H134" s="109"/>
      <c r="I134" s="109"/>
      <c r="J134" s="109"/>
      <c r="K134" s="109"/>
    </row>
    <row r="135" spans="1:12" ht="15" x14ac:dyDescent="0.3">
      <c r="A135" s="91" t="s">
        <v>20</v>
      </c>
      <c r="B135" s="112">
        <v>5000</v>
      </c>
      <c r="C135" s="108">
        <v>1250</v>
      </c>
      <c r="D135" s="108">
        <v>1250</v>
      </c>
      <c r="E135" s="108">
        <v>1250</v>
      </c>
      <c r="F135" s="108">
        <v>1250</v>
      </c>
      <c r="G135" s="110">
        <f>SUM(C135:F135)</f>
        <v>5000</v>
      </c>
      <c r="H135" s="109"/>
      <c r="I135" s="111"/>
      <c r="J135" s="109"/>
      <c r="K135" s="88"/>
    </row>
    <row r="136" spans="1:12" ht="13.5" x14ac:dyDescent="0.25">
      <c r="A136" s="89"/>
      <c r="B136" s="109"/>
      <c r="C136" s="109"/>
      <c r="D136" s="109"/>
      <c r="E136" s="109"/>
      <c r="F136" s="109"/>
      <c r="G136" s="109"/>
      <c r="H136" s="109"/>
      <c r="I136" s="109"/>
      <c r="J136" s="109"/>
      <c r="K136" s="109"/>
    </row>
    <row r="137" spans="1:12" ht="13.5" x14ac:dyDescent="0.25">
      <c r="A137" s="100" t="s">
        <v>13</v>
      </c>
      <c r="B137" s="109"/>
      <c r="C137" s="109"/>
      <c r="D137" s="109"/>
      <c r="E137" s="109"/>
      <c r="F137" s="109"/>
      <c r="G137" s="109"/>
      <c r="H137" s="109"/>
      <c r="I137" s="109"/>
      <c r="J137" s="109"/>
      <c r="K137" s="109"/>
    </row>
    <row r="138" spans="1:12" ht="13.5" x14ac:dyDescent="0.25">
      <c r="A138" s="89"/>
      <c r="B138" s="109"/>
      <c r="C138" s="109"/>
      <c r="D138" s="109"/>
      <c r="E138" s="109"/>
      <c r="F138" s="109"/>
      <c r="G138" s="109"/>
      <c r="H138" s="109"/>
      <c r="I138" s="109"/>
      <c r="J138" s="109"/>
      <c r="K138" s="109"/>
    </row>
    <row r="139" spans="1:12" ht="13.5" x14ac:dyDescent="0.25">
      <c r="A139" s="89" t="s">
        <v>121</v>
      </c>
      <c r="B139" s="109"/>
      <c r="C139" s="109"/>
      <c r="D139" s="109"/>
      <c r="E139" s="109"/>
      <c r="F139" s="109"/>
      <c r="G139" s="109"/>
      <c r="H139" s="109"/>
      <c r="I139" s="109"/>
      <c r="J139" s="109"/>
      <c r="K139" s="109"/>
    </row>
    <row r="140" spans="1:12" ht="13.5" x14ac:dyDescent="0.25">
      <c r="A140" s="89"/>
      <c r="B140" s="109"/>
      <c r="C140" s="109"/>
      <c r="D140" s="109"/>
      <c r="E140" s="109"/>
      <c r="F140" s="109"/>
      <c r="G140" s="109"/>
      <c r="H140" s="109"/>
      <c r="I140" s="109"/>
      <c r="J140" s="109"/>
      <c r="K140" s="109"/>
    </row>
    <row r="141" spans="1:12" ht="15" x14ac:dyDescent="0.3">
      <c r="A141" s="103" t="s">
        <v>59</v>
      </c>
      <c r="B141" s="109"/>
      <c r="C141" s="109"/>
      <c r="D141" s="109"/>
      <c r="E141" s="109"/>
      <c r="F141" s="109"/>
      <c r="G141" s="109"/>
      <c r="H141" s="109"/>
      <c r="I141" s="109"/>
      <c r="J141" s="109"/>
      <c r="K141" s="109"/>
    </row>
    <row r="142" spans="1:12" ht="15" x14ac:dyDescent="0.3">
      <c r="A142" s="91" t="s">
        <v>20</v>
      </c>
      <c r="B142" s="112">
        <v>5000</v>
      </c>
      <c r="C142" s="108">
        <v>1250</v>
      </c>
      <c r="D142" s="108">
        <v>1250</v>
      </c>
      <c r="E142" s="108">
        <v>1250</v>
      </c>
      <c r="F142" s="108">
        <v>1250</v>
      </c>
      <c r="G142" s="110">
        <f>SUM(C142:F142)</f>
        <v>5000</v>
      </c>
      <c r="H142" s="109"/>
      <c r="I142" s="111"/>
      <c r="J142" s="109"/>
      <c r="K142" s="109"/>
    </row>
    <row r="143" spans="1:12" ht="13.5" x14ac:dyDescent="0.25">
      <c r="A143" s="89"/>
      <c r="B143" s="109"/>
      <c r="C143" s="109"/>
      <c r="D143" s="109"/>
      <c r="E143" s="109"/>
      <c r="F143" s="109"/>
      <c r="G143" s="109"/>
      <c r="H143" s="109"/>
      <c r="I143" s="109"/>
      <c r="J143" s="109"/>
      <c r="K143" s="109"/>
    </row>
    <row r="144" spans="1:12" ht="14.25" thickBot="1" x14ac:dyDescent="0.3">
      <c r="A144" s="89"/>
      <c r="B144" s="109"/>
      <c r="C144" s="109"/>
      <c r="D144" s="109"/>
      <c r="E144" s="109"/>
      <c r="F144" s="109"/>
      <c r="G144" s="109"/>
      <c r="H144" s="109"/>
      <c r="I144" s="109"/>
      <c r="J144" s="109"/>
      <c r="K144" s="109"/>
    </row>
    <row r="145" spans="1:11" ht="17.25" thickBot="1" x14ac:dyDescent="0.35">
      <c r="A145" s="98" t="s">
        <v>22</v>
      </c>
      <c r="B145" s="112">
        <f t="shared" ref="B145:G145" si="9">+B135+B142</f>
        <v>10000</v>
      </c>
      <c r="C145" s="112">
        <f t="shared" si="9"/>
        <v>2500</v>
      </c>
      <c r="D145" s="112">
        <f t="shared" si="9"/>
        <v>2500</v>
      </c>
      <c r="E145" s="112">
        <f t="shared" si="9"/>
        <v>2500</v>
      </c>
      <c r="F145" s="112">
        <f t="shared" si="9"/>
        <v>2500</v>
      </c>
      <c r="G145" s="112">
        <f t="shared" si="9"/>
        <v>10000</v>
      </c>
      <c r="H145" s="109"/>
      <c r="I145" s="111"/>
      <c r="J145" s="109"/>
      <c r="K145" s="109"/>
    </row>
    <row r="146" spans="1:11" ht="13.5" x14ac:dyDescent="0.25">
      <c r="A146" s="89"/>
      <c r="B146" s="109"/>
      <c r="C146" s="109"/>
      <c r="D146" s="109"/>
      <c r="E146" s="109"/>
      <c r="F146" s="109"/>
      <c r="G146" s="109"/>
      <c r="H146" s="109"/>
      <c r="I146" s="109"/>
      <c r="J146" s="109"/>
      <c r="K146" s="109"/>
    </row>
    <row r="147" spans="1:11" ht="13.5" x14ac:dyDescent="0.25">
      <c r="A147" s="89"/>
      <c r="B147" s="109"/>
      <c r="C147" s="109"/>
      <c r="D147" s="109"/>
      <c r="E147" s="109"/>
      <c r="F147" s="109"/>
      <c r="G147" s="109"/>
      <c r="H147" s="109"/>
      <c r="I147" s="109"/>
      <c r="J147" s="109"/>
      <c r="K147" s="109"/>
    </row>
    <row r="148" spans="1:11" ht="16.5" x14ac:dyDescent="0.3">
      <c r="A148" s="101" t="s">
        <v>71</v>
      </c>
      <c r="B148" s="114">
        <f t="shared" ref="B148:G148" si="10">+B145</f>
        <v>10000</v>
      </c>
      <c r="C148" s="114">
        <f t="shared" si="10"/>
        <v>2500</v>
      </c>
      <c r="D148" s="114">
        <f t="shared" si="10"/>
        <v>2500</v>
      </c>
      <c r="E148" s="114">
        <f t="shared" si="10"/>
        <v>2500</v>
      </c>
      <c r="F148" s="114">
        <f t="shared" si="10"/>
        <v>2500</v>
      </c>
      <c r="G148" s="114">
        <f t="shared" si="10"/>
        <v>10000</v>
      </c>
    </row>
    <row r="149" spans="1:11" x14ac:dyDescent="0.2">
      <c r="B149" s="290"/>
    </row>
  </sheetData>
  <printOptions horizontalCentered="1" gridLines="1"/>
  <pageMargins left="0.27" right="0.25" top="0.6" bottom="0.56000000000000005" header="0.27" footer="0.21"/>
  <pageSetup scale="73" fitToHeight="0" orientation="landscape" r:id="rId1"/>
  <headerFooter alignWithMargins="0">
    <oddFooter>&amp;L&amp;F&amp;RPage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M117"/>
  <sheetViews>
    <sheetView zoomScaleNormal="100" workbookViewId="0">
      <pane xSplit="1" ySplit="4" topLeftCell="B50" activePane="bottomRight" state="frozen"/>
      <selection activeCell="A138" sqref="A138"/>
      <selection pane="topRight" activeCell="A138" sqref="A138"/>
      <selection pane="bottomLeft" activeCell="A138" sqref="A138"/>
      <selection pane="bottomRight" activeCell="J83" sqref="J83"/>
    </sheetView>
  </sheetViews>
  <sheetFormatPr defaultColWidth="9.140625" defaultRowHeight="12.75" x14ac:dyDescent="0.2"/>
  <cols>
    <col min="1" max="1" width="62.85546875" style="4" bestFit="1" customWidth="1"/>
    <col min="2" max="2" width="20.7109375" style="140" bestFit="1" customWidth="1"/>
    <col min="3" max="4" width="17.85546875" style="2" bestFit="1" customWidth="1"/>
    <col min="5" max="5" width="17.85546875" style="3" bestFit="1" customWidth="1"/>
    <col min="6" max="6" width="17.85546875" style="4" bestFit="1" customWidth="1"/>
    <col min="7" max="7" width="19.28515625" style="4" bestFit="1" customWidth="1"/>
    <col min="8" max="8" width="9.140625" style="4"/>
    <col min="9" max="9" width="13.7109375" style="4" bestFit="1" customWidth="1"/>
    <col min="10" max="16384" width="9.140625" style="4"/>
  </cols>
  <sheetData>
    <row r="1" spans="1:7" x14ac:dyDescent="0.2">
      <c r="A1" s="1" t="s">
        <v>35</v>
      </c>
    </row>
    <row r="2" spans="1:7" x14ac:dyDescent="0.2">
      <c r="A2" s="1"/>
    </row>
    <row r="3" spans="1:7" s="8" customFormat="1" ht="20.25" customHeight="1" thickBot="1" x14ac:dyDescent="0.35">
      <c r="A3" s="5" t="s">
        <v>51</v>
      </c>
      <c r="B3" s="141"/>
      <c r="C3" s="6"/>
      <c r="D3" s="6"/>
      <c r="E3" s="7"/>
    </row>
    <row r="4" spans="1:7" s="9" customFormat="1" ht="26.25" thickBot="1" x14ac:dyDescent="0.25">
      <c r="B4" s="142" t="s">
        <v>23</v>
      </c>
      <c r="C4" s="10" t="s">
        <v>15</v>
      </c>
      <c r="D4" s="11" t="s">
        <v>16</v>
      </c>
      <c r="E4" s="12" t="s">
        <v>17</v>
      </c>
      <c r="F4" s="13" t="s">
        <v>18</v>
      </c>
      <c r="G4" s="13" t="s">
        <v>19</v>
      </c>
    </row>
    <row r="5" spans="1:7" s="9" customFormat="1" ht="13.5" thickBot="1" x14ac:dyDescent="0.25">
      <c r="B5" s="143"/>
      <c r="C5" s="15"/>
      <c r="D5" s="15"/>
      <c r="E5" s="16"/>
      <c r="F5" s="16"/>
      <c r="G5" s="16"/>
    </row>
    <row r="6" spans="1:7" s="9" customFormat="1" ht="16.5" thickBot="1" x14ac:dyDescent="0.3">
      <c r="A6" s="17" t="s">
        <v>6</v>
      </c>
      <c r="B6" s="82"/>
      <c r="C6" s="19"/>
      <c r="D6" s="19"/>
      <c r="E6" s="20"/>
    </row>
    <row r="7" spans="1:7" s="9" customFormat="1" ht="16.5" thickBot="1" x14ac:dyDescent="0.3">
      <c r="A7" s="21"/>
      <c r="B7" s="81"/>
    </row>
    <row r="8" spans="1:7" s="25" customFormat="1" ht="13.5" thickBot="1" x14ac:dyDescent="0.25">
      <c r="A8" s="22" t="s">
        <v>0</v>
      </c>
      <c r="B8" s="144"/>
      <c r="C8" s="24"/>
      <c r="D8" s="24"/>
      <c r="E8" s="3"/>
    </row>
    <row r="9" spans="1:7" x14ac:dyDescent="0.2">
      <c r="B9" s="145"/>
      <c r="C9" s="27"/>
      <c r="D9" s="28"/>
      <c r="E9" s="27"/>
      <c r="F9" s="29"/>
      <c r="G9" s="29"/>
    </row>
    <row r="10" spans="1:7" x14ac:dyDescent="0.2">
      <c r="B10" s="145"/>
      <c r="C10" s="27"/>
      <c r="D10" s="28"/>
      <c r="E10" s="27"/>
      <c r="F10" s="29"/>
      <c r="G10" s="29"/>
    </row>
    <row r="11" spans="1:7" x14ac:dyDescent="0.2">
      <c r="A11" s="30"/>
      <c r="B11" s="76"/>
      <c r="C11" s="32"/>
      <c r="D11" s="33"/>
      <c r="E11" s="27"/>
      <c r="F11" s="29"/>
      <c r="G11" s="29">
        <f>SUM(C11:F11)</f>
        <v>0</v>
      </c>
    </row>
    <row r="12" spans="1:7" x14ac:dyDescent="0.2">
      <c r="A12" s="30" t="s">
        <v>20</v>
      </c>
      <c r="B12" s="194">
        <v>4600846.46</v>
      </c>
      <c r="C12" s="240">
        <v>1150211.6200000001</v>
      </c>
      <c r="D12" s="240">
        <v>1150211.6200000001</v>
      </c>
      <c r="E12" s="240">
        <v>1150211.6200000001</v>
      </c>
      <c r="F12" s="240">
        <v>1150211.6000000001</v>
      </c>
      <c r="G12" s="139">
        <f>SUM(C12:F12)</f>
        <v>4600846.4600000009</v>
      </c>
    </row>
    <row r="13" spans="1:7" x14ac:dyDescent="0.2">
      <c r="A13" s="34" t="s">
        <v>1</v>
      </c>
      <c r="B13" s="258"/>
      <c r="C13" s="235"/>
      <c r="D13" s="239"/>
      <c r="E13" s="235"/>
      <c r="F13" s="240"/>
      <c r="G13" s="240"/>
    </row>
    <row r="14" spans="1:7" x14ac:dyDescent="0.2">
      <c r="B14" s="259"/>
      <c r="C14" s="235"/>
      <c r="D14" s="239"/>
      <c r="E14" s="235"/>
      <c r="F14" s="240"/>
      <c r="G14" s="240"/>
    </row>
    <row r="15" spans="1:7" x14ac:dyDescent="0.2">
      <c r="A15" s="30"/>
      <c r="B15" s="194"/>
      <c r="C15" s="199"/>
      <c r="D15" s="239"/>
      <c r="E15" s="235"/>
      <c r="F15" s="240"/>
      <c r="G15" s="240"/>
    </row>
    <row r="16" spans="1:7" x14ac:dyDescent="0.2">
      <c r="B16" s="259"/>
      <c r="C16" s="235"/>
      <c r="D16" s="239"/>
      <c r="E16" s="235"/>
      <c r="F16" s="240"/>
      <c r="G16" s="240">
        <f>SUM(C16:F16)</f>
        <v>0</v>
      </c>
    </row>
    <row r="17" spans="1:8" x14ac:dyDescent="0.2">
      <c r="A17" s="3" t="s">
        <v>20</v>
      </c>
      <c r="B17" s="194">
        <v>253097.73</v>
      </c>
      <c r="C17" s="240">
        <v>63274.44</v>
      </c>
      <c r="D17" s="240">
        <v>63274.44</v>
      </c>
      <c r="E17" s="240">
        <v>63274.44</v>
      </c>
      <c r="F17" s="240">
        <v>63274.41</v>
      </c>
      <c r="G17" s="139">
        <f>SUM(C17:F18)</f>
        <v>253097.73</v>
      </c>
    </row>
    <row r="18" spans="1:8" x14ac:dyDescent="0.2">
      <c r="A18" s="34" t="s">
        <v>2</v>
      </c>
      <c r="B18" s="258"/>
      <c r="C18" s="235"/>
      <c r="D18" s="239"/>
      <c r="E18" s="235"/>
      <c r="F18" s="240"/>
      <c r="G18" s="240"/>
    </row>
    <row r="19" spans="1:8" x14ac:dyDescent="0.2">
      <c r="A19" s="30"/>
      <c r="B19" s="194"/>
      <c r="C19" s="200"/>
      <c r="D19" s="239"/>
      <c r="E19" s="236"/>
      <c r="F19" s="240"/>
      <c r="G19" s="240">
        <f>SUM(C19:F19)</f>
        <v>0</v>
      </c>
    </row>
    <row r="20" spans="1:8" ht="13.5" thickBot="1" x14ac:dyDescent="0.25">
      <c r="A20" s="30" t="s">
        <v>20</v>
      </c>
      <c r="B20" s="194">
        <v>137200</v>
      </c>
      <c r="C20" s="240">
        <v>34300</v>
      </c>
      <c r="D20" s="240">
        <v>34300</v>
      </c>
      <c r="E20" s="240">
        <v>34300</v>
      </c>
      <c r="F20" s="240">
        <v>34300</v>
      </c>
      <c r="G20" s="139">
        <f>SUM(C20:F20)</f>
        <v>137200</v>
      </c>
    </row>
    <row r="21" spans="1:8" s="1" customFormat="1" ht="13.5" thickBot="1" x14ac:dyDescent="0.25">
      <c r="A21" s="38" t="s">
        <v>4</v>
      </c>
      <c r="B21" s="260"/>
      <c r="C21" s="236"/>
      <c r="D21" s="235"/>
      <c r="E21" s="138"/>
      <c r="F21" s="139"/>
      <c r="G21" s="139"/>
    </row>
    <row r="22" spans="1:8" s="1" customFormat="1" x14ac:dyDescent="0.2">
      <c r="A22" s="4"/>
      <c r="B22" s="259"/>
      <c r="C22" s="139"/>
      <c r="D22" s="199"/>
      <c r="E22" s="138"/>
      <c r="F22" s="139"/>
      <c r="G22" s="240"/>
    </row>
    <row r="23" spans="1:8" s="1" customFormat="1" x14ac:dyDescent="0.2">
      <c r="A23" s="30" t="s">
        <v>20</v>
      </c>
      <c r="B23" s="194">
        <v>1262025.49</v>
      </c>
      <c r="C23" s="240">
        <v>315506.38</v>
      </c>
      <c r="D23" s="240">
        <v>315506.38</v>
      </c>
      <c r="E23" s="240">
        <v>315506.38</v>
      </c>
      <c r="F23" s="240">
        <v>315506.34999999998</v>
      </c>
      <c r="G23" s="139">
        <f>SUM(C23:F23)</f>
        <v>1262025.49</v>
      </c>
    </row>
    <row r="24" spans="1:8" s="1" customFormat="1" x14ac:dyDescent="0.2">
      <c r="A24" s="34" t="s">
        <v>3</v>
      </c>
      <c r="B24" s="258"/>
      <c r="C24" s="242"/>
      <c r="D24" s="235"/>
      <c r="E24" s="138"/>
      <c r="F24" s="139"/>
      <c r="G24" s="139"/>
    </row>
    <row r="25" spans="1:8" x14ac:dyDescent="0.2">
      <c r="B25" s="259"/>
      <c r="C25" s="240"/>
      <c r="D25" s="240"/>
      <c r="E25" s="236"/>
      <c r="F25" s="240"/>
      <c r="G25" s="240"/>
    </row>
    <row r="26" spans="1:8" x14ac:dyDescent="0.2">
      <c r="A26" s="30" t="s">
        <v>20</v>
      </c>
      <c r="B26" s="194">
        <v>238068.33</v>
      </c>
      <c r="C26" s="240">
        <v>59517.09</v>
      </c>
      <c r="D26" s="240">
        <v>59517.09</v>
      </c>
      <c r="E26" s="240">
        <v>59517.09</v>
      </c>
      <c r="F26" s="240">
        <v>59517.06</v>
      </c>
      <c r="G26" s="139">
        <f>SUM(C26:F26)</f>
        <v>238068.33</v>
      </c>
    </row>
    <row r="27" spans="1:8" ht="13.5" thickBot="1" x14ac:dyDescent="0.25">
      <c r="A27" s="30"/>
      <c r="B27" s="194"/>
      <c r="C27" s="240"/>
      <c r="D27" s="240"/>
      <c r="E27" s="240"/>
      <c r="F27" s="240"/>
      <c r="G27" s="240"/>
    </row>
    <row r="28" spans="1:8" ht="16.5" thickBot="1" x14ac:dyDescent="0.3">
      <c r="A28" s="17" t="s">
        <v>21</v>
      </c>
      <c r="B28" s="208">
        <f t="shared" ref="B28:G28" si="0">B26+B23+B20+B17+B12</f>
        <v>6491238.0099999998</v>
      </c>
      <c r="C28" s="200">
        <f t="shared" si="0"/>
        <v>1622809.53</v>
      </c>
      <c r="D28" s="200">
        <f t="shared" si="0"/>
        <v>1622809.53</v>
      </c>
      <c r="E28" s="200">
        <f t="shared" si="0"/>
        <v>1622809.53</v>
      </c>
      <c r="F28" s="200">
        <f t="shared" si="0"/>
        <v>1622809.42</v>
      </c>
      <c r="G28" s="200">
        <f t="shared" si="0"/>
        <v>6491238.0100000007</v>
      </c>
      <c r="H28" s="29"/>
    </row>
    <row r="29" spans="1:8" ht="13.5" thickBot="1" x14ac:dyDescent="0.25">
      <c r="A29" s="30"/>
      <c r="B29" s="194"/>
      <c r="C29" s="240"/>
      <c r="D29" s="240"/>
      <c r="E29" s="240"/>
      <c r="F29" s="240"/>
      <c r="G29" s="240"/>
    </row>
    <row r="30" spans="1:8" ht="16.5" thickBot="1" x14ac:dyDescent="0.3">
      <c r="A30" s="17" t="s">
        <v>5</v>
      </c>
      <c r="B30" s="245"/>
      <c r="C30" s="240"/>
      <c r="D30" s="240"/>
      <c r="E30" s="240"/>
      <c r="F30" s="240"/>
      <c r="G30" s="240"/>
    </row>
    <row r="31" spans="1:8" ht="16.5" thickBot="1" x14ac:dyDescent="0.3">
      <c r="A31" s="43"/>
      <c r="B31" s="245"/>
      <c r="C31" s="242"/>
      <c r="D31" s="235"/>
      <c r="E31" s="236"/>
      <c r="F31" s="240"/>
      <c r="G31" s="240"/>
    </row>
    <row r="32" spans="1:8" ht="13.5" thickBot="1" x14ac:dyDescent="0.25">
      <c r="A32" s="38" t="s">
        <v>7</v>
      </c>
      <c r="B32" s="260"/>
      <c r="C32" s="235"/>
      <c r="D32" s="235"/>
      <c r="E32" s="236"/>
      <c r="F32" s="240"/>
      <c r="G32" s="240"/>
    </row>
    <row r="33" spans="1:9" x14ac:dyDescent="0.2">
      <c r="A33" s="39"/>
      <c r="B33" s="260"/>
      <c r="C33" s="235"/>
      <c r="D33" s="236"/>
      <c r="E33" s="246"/>
      <c r="F33" s="240"/>
      <c r="G33" s="240"/>
    </row>
    <row r="34" spans="1:9" x14ac:dyDescent="0.2">
      <c r="A34" s="270" t="s">
        <v>122</v>
      </c>
      <c r="B34" s="272">
        <v>235784.50656000001</v>
      </c>
      <c r="C34" s="235">
        <v>58946.13</v>
      </c>
      <c r="D34" s="235">
        <v>58946.13</v>
      </c>
      <c r="E34" s="235">
        <v>58946.13</v>
      </c>
      <c r="F34" s="235">
        <v>58946.12</v>
      </c>
      <c r="G34" s="139">
        <f t="shared" ref="G34:G36" si="1">SUM(C34:F34)</f>
        <v>235784.50999999998</v>
      </c>
    </row>
    <row r="35" spans="1:9" x14ac:dyDescent="0.2">
      <c r="A35" s="276" t="s">
        <v>123</v>
      </c>
      <c r="B35" s="269">
        <v>12444.57</v>
      </c>
      <c r="C35" s="235">
        <v>3111.15</v>
      </c>
      <c r="D35" s="235">
        <v>3111.15</v>
      </c>
      <c r="E35" s="235">
        <v>3111.15</v>
      </c>
      <c r="F35" s="235">
        <v>3111.12</v>
      </c>
      <c r="G35" s="139">
        <f t="shared" si="1"/>
        <v>12444.57</v>
      </c>
    </row>
    <row r="36" spans="1:9" x14ac:dyDescent="0.2">
      <c r="A36" s="30"/>
      <c r="B36" s="209"/>
      <c r="C36" s="211"/>
      <c r="D36" s="235"/>
      <c r="E36" s="236"/>
      <c r="F36" s="240"/>
      <c r="G36" s="240">
        <f t="shared" si="1"/>
        <v>0</v>
      </c>
    </row>
    <row r="37" spans="1:9" ht="13.5" thickBot="1" x14ac:dyDescent="0.25">
      <c r="A37" s="30" t="s">
        <v>20</v>
      </c>
      <c r="B37" s="209">
        <f>SUM(B34:B35)</f>
        <v>248229.07656000002</v>
      </c>
      <c r="C37" s="240">
        <f>SUM(C34:C36)</f>
        <v>62057.279999999999</v>
      </c>
      <c r="D37" s="240">
        <f>SUM(D34:D36)</f>
        <v>62057.279999999999</v>
      </c>
      <c r="E37" s="240">
        <f>SUM(E34:E36)</f>
        <v>62057.279999999999</v>
      </c>
      <c r="F37" s="240">
        <f>SUM(F34:F36)</f>
        <v>62057.240000000005</v>
      </c>
      <c r="G37" s="240">
        <f>SUM(G34:G36)</f>
        <v>248229.08</v>
      </c>
      <c r="H37" s="29"/>
    </row>
    <row r="38" spans="1:9" ht="13.5" thickBot="1" x14ac:dyDescent="0.25">
      <c r="A38" s="38" t="s">
        <v>9</v>
      </c>
      <c r="B38" s="260"/>
      <c r="C38" s="236"/>
      <c r="D38" s="236"/>
      <c r="E38" s="236"/>
      <c r="F38" s="240"/>
      <c r="G38" s="240"/>
    </row>
    <row r="39" spans="1:9" x14ac:dyDescent="0.2">
      <c r="A39" s="30"/>
      <c r="B39" s="209"/>
      <c r="C39" s="138"/>
      <c r="D39" s="236"/>
      <c r="E39" s="236"/>
      <c r="F39" s="240"/>
      <c r="G39" s="240">
        <f>SUM(C39:F39)</f>
        <v>0</v>
      </c>
    </row>
    <row r="40" spans="1:9" ht="13.5" thickBot="1" x14ac:dyDescent="0.25">
      <c r="A40" s="30" t="s">
        <v>20</v>
      </c>
      <c r="B40" s="209"/>
      <c r="C40" s="240">
        <f>SUM(C39:C39)</f>
        <v>0</v>
      </c>
      <c r="D40" s="240">
        <f>SUM(D39:D39)</f>
        <v>0</v>
      </c>
      <c r="E40" s="240">
        <f>SUM(E39:E39)</f>
        <v>0</v>
      </c>
      <c r="F40" s="240">
        <f>SUM(F39:F39)</f>
        <v>0</v>
      </c>
      <c r="G40" s="240">
        <f>SUM(G39:G39)</f>
        <v>0</v>
      </c>
      <c r="H40" s="29">
        <f>SUM(C40:F40)</f>
        <v>0</v>
      </c>
    </row>
    <row r="41" spans="1:9" ht="13.5" thickBot="1" x14ac:dyDescent="0.25">
      <c r="A41" s="38" t="s">
        <v>8</v>
      </c>
      <c r="B41" s="260"/>
      <c r="C41" s="236"/>
      <c r="D41" s="236"/>
      <c r="E41" s="236"/>
      <c r="F41" s="240"/>
      <c r="G41" s="240"/>
    </row>
    <row r="42" spans="1:9" x14ac:dyDescent="0.2">
      <c r="A42" s="30"/>
      <c r="B42" s="209"/>
      <c r="C42" s="138"/>
      <c r="D42" s="236"/>
      <c r="E42" s="236"/>
      <c r="F42" s="240"/>
      <c r="G42" s="240">
        <f t="shared" ref="G42" si="2">SUM(C42:F42)</f>
        <v>0</v>
      </c>
    </row>
    <row r="43" spans="1:9" ht="13.5" thickBot="1" x14ac:dyDescent="0.25">
      <c r="A43" s="30" t="s">
        <v>20</v>
      </c>
      <c r="B43" s="209"/>
      <c r="C43" s="240">
        <f>SUM(C42:C42)</f>
        <v>0</v>
      </c>
      <c r="D43" s="240">
        <f>SUM(D42:D42)</f>
        <v>0</v>
      </c>
      <c r="E43" s="240">
        <f>SUM(E42:E42)</f>
        <v>0</v>
      </c>
      <c r="F43" s="240">
        <f>SUM(F42:F42)</f>
        <v>0</v>
      </c>
      <c r="G43" s="240">
        <f>SUM(G42:G42)</f>
        <v>0</v>
      </c>
    </row>
    <row r="44" spans="1:9" ht="13.5" thickBot="1" x14ac:dyDescent="0.25">
      <c r="A44" s="38" t="s">
        <v>10</v>
      </c>
      <c r="B44" s="260"/>
      <c r="C44" s="236"/>
      <c r="D44" s="236"/>
      <c r="E44" s="236"/>
      <c r="F44" s="240"/>
      <c r="G44" s="240"/>
    </row>
    <row r="45" spans="1:9" x14ac:dyDescent="0.2">
      <c r="A45" s="39"/>
      <c r="B45" s="260"/>
      <c r="C45" s="246"/>
      <c r="D45" s="236"/>
      <c r="E45" s="236"/>
      <c r="F45" s="240"/>
      <c r="G45" s="240"/>
    </row>
    <row r="46" spans="1:9" x14ac:dyDescent="0.2">
      <c r="A46" s="270" t="s">
        <v>122</v>
      </c>
      <c r="B46" s="271">
        <v>2374621.4873600001</v>
      </c>
      <c r="C46" s="246">
        <v>593655.38</v>
      </c>
      <c r="D46" s="246">
        <v>593655.38</v>
      </c>
      <c r="E46" s="246">
        <v>593655.38</v>
      </c>
      <c r="F46" s="246">
        <v>593655.35</v>
      </c>
      <c r="G46" s="272">
        <v>2374621.4873600001</v>
      </c>
      <c r="I46" s="240"/>
    </row>
    <row r="47" spans="1:9" x14ac:dyDescent="0.2">
      <c r="A47" s="276" t="s">
        <v>123</v>
      </c>
      <c r="B47" s="268">
        <v>81358.857520000005</v>
      </c>
      <c r="C47" s="246">
        <v>20339.72</v>
      </c>
      <c r="D47" s="246">
        <v>20339.72</v>
      </c>
      <c r="E47" s="246">
        <v>20339.72</v>
      </c>
      <c r="F47" s="246">
        <v>20339.72</v>
      </c>
      <c r="G47" s="268">
        <v>81358.857520000005</v>
      </c>
      <c r="I47" s="240"/>
    </row>
    <row r="48" spans="1:9" x14ac:dyDescent="0.2">
      <c r="A48" s="276" t="s">
        <v>124</v>
      </c>
      <c r="B48" s="268">
        <v>15667.2</v>
      </c>
      <c r="C48" s="246">
        <v>3916.8</v>
      </c>
      <c r="D48" s="246">
        <v>3916.8</v>
      </c>
      <c r="E48" s="246">
        <v>3916.8</v>
      </c>
      <c r="F48" s="246">
        <v>3916.8</v>
      </c>
      <c r="G48" s="268">
        <v>15667.2</v>
      </c>
    </row>
    <row r="49" spans="1:9" x14ac:dyDescent="0.2">
      <c r="A49" s="276" t="s">
        <v>125</v>
      </c>
      <c r="B49" s="268">
        <v>158760.95999999999</v>
      </c>
      <c r="C49" s="246">
        <v>39690.239999999998</v>
      </c>
      <c r="D49" s="246">
        <v>39690.239999999998</v>
      </c>
      <c r="E49" s="246">
        <v>39690.239999999998</v>
      </c>
      <c r="F49" s="246">
        <v>39690.129999999997</v>
      </c>
      <c r="G49" s="268">
        <v>158760.95999999999</v>
      </c>
    </row>
    <row r="50" spans="1:9" x14ac:dyDescent="0.2">
      <c r="A50" s="276" t="s">
        <v>126</v>
      </c>
      <c r="B50" s="268">
        <v>451768.08999999997</v>
      </c>
      <c r="C50" s="246">
        <v>112942.03</v>
      </c>
      <c r="D50" s="246">
        <v>112942.03</v>
      </c>
      <c r="E50" s="246">
        <v>112942.03</v>
      </c>
      <c r="F50" s="246">
        <v>112942.03</v>
      </c>
      <c r="G50" s="268">
        <v>451768.08999999997</v>
      </c>
    </row>
    <row r="51" spans="1:9" ht="13.5" thickBot="1" x14ac:dyDescent="0.25">
      <c r="A51" s="30" t="s">
        <v>20</v>
      </c>
      <c r="B51" s="209">
        <f t="shared" ref="B51:G51" si="3">SUM(B46:B50)</f>
        <v>3082176.5948800002</v>
      </c>
      <c r="C51" s="240">
        <f t="shared" si="3"/>
        <v>770544.17</v>
      </c>
      <c r="D51" s="240">
        <f t="shared" si="3"/>
        <v>770544.17</v>
      </c>
      <c r="E51" s="240">
        <f t="shared" si="3"/>
        <v>770544.17</v>
      </c>
      <c r="F51" s="240">
        <f t="shared" si="3"/>
        <v>770544.03</v>
      </c>
      <c r="G51" s="209">
        <f t="shared" si="3"/>
        <v>3082176.5948800002</v>
      </c>
      <c r="H51" s="29"/>
      <c r="I51" s="240"/>
    </row>
    <row r="52" spans="1:9" ht="13.5" thickBot="1" x14ac:dyDescent="0.25">
      <c r="A52" s="38" t="s">
        <v>11</v>
      </c>
      <c r="B52" s="260"/>
      <c r="C52" s="236"/>
      <c r="D52" s="236"/>
      <c r="E52" s="236"/>
      <c r="F52" s="240"/>
      <c r="G52" s="240"/>
    </row>
    <row r="53" spans="1:9" x14ac:dyDescent="0.2">
      <c r="A53" s="39"/>
      <c r="B53" s="260"/>
      <c r="C53" s="246"/>
      <c r="D53" s="247"/>
      <c r="E53" s="236"/>
      <c r="F53" s="240"/>
      <c r="G53" s="240"/>
    </row>
    <row r="54" spans="1:9" x14ac:dyDescent="0.2">
      <c r="A54" s="270" t="s">
        <v>126</v>
      </c>
      <c r="B54" s="260"/>
      <c r="C54" s="246"/>
      <c r="D54" s="247"/>
      <c r="E54" s="236"/>
      <c r="F54" s="240"/>
      <c r="G54" s="240">
        <f>SUM(C54:F54)</f>
        <v>0</v>
      </c>
    </row>
    <row r="55" spans="1:9" x14ac:dyDescent="0.2">
      <c r="A55" s="30"/>
      <c r="B55" s="209"/>
      <c r="C55" s="246"/>
      <c r="D55" s="247"/>
      <c r="E55" s="236"/>
      <c r="F55" s="240"/>
      <c r="G55" s="240">
        <f t="shared" ref="G55:G56" si="4">SUM(C55:F55)</f>
        <v>0</v>
      </c>
    </row>
    <row r="56" spans="1:9" x14ac:dyDescent="0.2">
      <c r="A56" s="30" t="s">
        <v>14</v>
      </c>
      <c r="B56" s="209"/>
      <c r="C56" s="211"/>
      <c r="D56" s="247"/>
      <c r="E56" s="236"/>
      <c r="F56" s="240"/>
      <c r="G56" s="240">
        <f t="shared" si="4"/>
        <v>0</v>
      </c>
    </row>
    <row r="57" spans="1:9" x14ac:dyDescent="0.2">
      <c r="A57" s="30" t="s">
        <v>20</v>
      </c>
      <c r="B57" s="272">
        <v>594842.36207999999</v>
      </c>
      <c r="C57" s="129">
        <v>148710.59</v>
      </c>
      <c r="D57" s="129">
        <v>148710.59</v>
      </c>
      <c r="E57" s="129">
        <v>148710.59</v>
      </c>
      <c r="F57" s="129">
        <v>148710.59</v>
      </c>
      <c r="G57" s="139">
        <f>SUM(C57:F57)</f>
        <v>594842.36</v>
      </c>
      <c r="H57" s="29"/>
    </row>
    <row r="58" spans="1:9" x14ac:dyDescent="0.2">
      <c r="A58" s="34" t="s">
        <v>12</v>
      </c>
      <c r="B58" s="258"/>
      <c r="C58" s="211"/>
      <c r="D58" s="247"/>
      <c r="E58" s="236"/>
      <c r="F58" s="240"/>
      <c r="G58" s="240"/>
    </row>
    <row r="59" spans="1:9" x14ac:dyDescent="0.2">
      <c r="A59" s="39"/>
      <c r="B59" s="260"/>
      <c r="C59" s="246"/>
      <c r="D59" s="236"/>
      <c r="E59" s="236"/>
      <c r="F59" s="240"/>
      <c r="G59" s="240"/>
    </row>
    <row r="60" spans="1:9" x14ac:dyDescent="0.2">
      <c r="A60" s="30"/>
      <c r="B60" s="209"/>
      <c r="C60" s="248"/>
      <c r="D60" s="236"/>
      <c r="E60" s="236"/>
      <c r="F60" s="240"/>
      <c r="G60" s="240">
        <f>SUM(C60:F60)</f>
        <v>0</v>
      </c>
    </row>
    <row r="61" spans="1:9" x14ac:dyDescent="0.2">
      <c r="A61" s="30" t="s">
        <v>20</v>
      </c>
      <c r="B61" s="209"/>
      <c r="C61" s="139">
        <f>SUM(C60:C60)</f>
        <v>0</v>
      </c>
      <c r="D61" s="139">
        <f>SUM(D60:D60)</f>
        <v>0</v>
      </c>
      <c r="E61" s="139">
        <f>SUM(E60:E60)</f>
        <v>0</v>
      </c>
      <c r="F61" s="139">
        <f>SUM(F60:F60)</f>
        <v>0</v>
      </c>
      <c r="G61" s="139">
        <f>SUM(G60:G60)</f>
        <v>0</v>
      </c>
      <c r="H61" s="29">
        <f>SUM(C61:F61)</f>
        <v>0</v>
      </c>
    </row>
    <row r="62" spans="1:9" x14ac:dyDescent="0.2">
      <c r="A62" s="45" t="s">
        <v>13</v>
      </c>
      <c r="B62" s="260"/>
      <c r="C62" s="235"/>
      <c r="D62" s="199"/>
      <c r="E62" s="138"/>
      <c r="F62" s="240"/>
      <c r="G62" s="240"/>
    </row>
    <row r="63" spans="1:9" x14ac:dyDescent="0.2">
      <c r="A63" s="39"/>
      <c r="B63" s="260"/>
      <c r="C63" s="235"/>
      <c r="D63" s="247"/>
      <c r="E63" s="235"/>
      <c r="F63" s="240"/>
      <c r="G63" s="240"/>
    </row>
    <row r="64" spans="1:9" s="26" customFormat="1" x14ac:dyDescent="0.2">
      <c r="A64" s="270" t="s">
        <v>123</v>
      </c>
      <c r="B64" s="259">
        <v>5077.07</v>
      </c>
      <c r="C64" s="262">
        <v>1269.27</v>
      </c>
      <c r="D64" s="262">
        <v>1269.27</v>
      </c>
      <c r="E64" s="262">
        <v>1269.27</v>
      </c>
      <c r="F64" s="262">
        <v>1269.26</v>
      </c>
      <c r="G64" s="273">
        <f>SUM(C64:F64)</f>
        <v>5077.07</v>
      </c>
    </row>
    <row r="65" spans="1:8" s="26" customFormat="1" x14ac:dyDescent="0.2">
      <c r="A65" s="276" t="s">
        <v>126</v>
      </c>
      <c r="B65" s="259">
        <v>923575.88</v>
      </c>
      <c r="C65" s="262">
        <v>230893.97</v>
      </c>
      <c r="D65" s="262">
        <v>230893.97</v>
      </c>
      <c r="E65" s="262">
        <v>230893.97</v>
      </c>
      <c r="F65" s="262">
        <v>230893.97</v>
      </c>
      <c r="G65" s="273">
        <f t="shared" ref="G65:G76" si="5">SUM(C65:F65)</f>
        <v>923575.88</v>
      </c>
    </row>
    <row r="66" spans="1:8" s="26" customFormat="1" x14ac:dyDescent="0.2">
      <c r="B66" s="259"/>
      <c r="C66" s="262"/>
      <c r="D66" s="239"/>
      <c r="E66" s="262"/>
      <c r="F66" s="249"/>
      <c r="G66" s="249">
        <f t="shared" si="5"/>
        <v>0</v>
      </c>
    </row>
    <row r="67" spans="1:8" s="26" customFormat="1" x14ac:dyDescent="0.2">
      <c r="B67" s="259"/>
      <c r="C67" s="262"/>
      <c r="D67" s="239"/>
      <c r="E67" s="262"/>
      <c r="F67" s="249"/>
      <c r="G67" s="249">
        <f t="shared" si="5"/>
        <v>0</v>
      </c>
    </row>
    <row r="68" spans="1:8" s="26" customFormat="1" x14ac:dyDescent="0.2">
      <c r="B68" s="259"/>
      <c r="C68" s="262"/>
      <c r="D68" s="239"/>
      <c r="E68" s="262"/>
      <c r="F68" s="249"/>
      <c r="G68" s="249">
        <f t="shared" si="5"/>
        <v>0</v>
      </c>
    </row>
    <row r="69" spans="1:8" s="26" customFormat="1" x14ac:dyDescent="0.2">
      <c r="B69" s="259"/>
      <c r="C69" s="262"/>
      <c r="D69" s="239"/>
      <c r="E69" s="262"/>
      <c r="F69" s="249"/>
      <c r="G69" s="249">
        <f t="shared" si="5"/>
        <v>0</v>
      </c>
    </row>
    <row r="70" spans="1:8" s="26" customFormat="1" x14ac:dyDescent="0.2">
      <c r="B70" s="259"/>
      <c r="C70" s="262"/>
      <c r="D70" s="239"/>
      <c r="E70" s="262"/>
      <c r="F70" s="249"/>
      <c r="G70" s="249">
        <f t="shared" si="5"/>
        <v>0</v>
      </c>
    </row>
    <row r="71" spans="1:8" s="26" customFormat="1" x14ac:dyDescent="0.2">
      <c r="B71" s="259"/>
      <c r="C71" s="262"/>
      <c r="D71" s="239"/>
      <c r="E71" s="262"/>
      <c r="F71" s="249"/>
      <c r="G71" s="249">
        <f t="shared" si="5"/>
        <v>0</v>
      </c>
    </row>
    <row r="72" spans="1:8" s="26" customFormat="1" x14ac:dyDescent="0.2">
      <c r="B72" s="259"/>
      <c r="C72" s="262"/>
      <c r="D72" s="239"/>
      <c r="E72" s="262"/>
      <c r="F72" s="249"/>
      <c r="G72" s="249">
        <f t="shared" si="5"/>
        <v>0</v>
      </c>
    </row>
    <row r="73" spans="1:8" s="26" customFormat="1" x14ac:dyDescent="0.2">
      <c r="B73" s="259"/>
      <c r="C73" s="262"/>
      <c r="D73" s="239"/>
      <c r="E73" s="262"/>
      <c r="F73" s="249"/>
      <c r="G73" s="249">
        <f t="shared" si="5"/>
        <v>0</v>
      </c>
    </row>
    <row r="74" spans="1:8" s="26" customFormat="1" x14ac:dyDescent="0.2">
      <c r="A74" s="31"/>
      <c r="B74" s="194"/>
      <c r="C74" s="261"/>
      <c r="D74" s="239"/>
      <c r="E74" s="250"/>
      <c r="F74" s="249"/>
      <c r="G74" s="249">
        <f t="shared" si="5"/>
        <v>0</v>
      </c>
    </row>
    <row r="75" spans="1:8" s="26" customFormat="1" x14ac:dyDescent="0.2">
      <c r="A75" s="31"/>
      <c r="B75" s="194"/>
      <c r="C75" s="200"/>
      <c r="D75" s="239"/>
      <c r="E75" s="250"/>
      <c r="F75" s="249"/>
      <c r="G75" s="249">
        <f t="shared" si="5"/>
        <v>0</v>
      </c>
    </row>
    <row r="76" spans="1:8" s="26" customFormat="1" x14ac:dyDescent="0.2">
      <c r="A76" s="31"/>
      <c r="B76" s="194"/>
      <c r="C76" s="200"/>
      <c r="D76" s="239"/>
      <c r="E76" s="250"/>
      <c r="F76" s="249"/>
      <c r="G76" s="249">
        <f t="shared" si="5"/>
        <v>0</v>
      </c>
    </row>
    <row r="77" spans="1:8" s="1" customFormat="1" x14ac:dyDescent="0.2">
      <c r="A77" s="30" t="s">
        <v>20</v>
      </c>
      <c r="B77" s="209">
        <f>SUM(B64:B65)</f>
        <v>928652.95</v>
      </c>
      <c r="C77" s="139">
        <f>SUM(C64:C76)</f>
        <v>232163.24</v>
      </c>
      <c r="D77" s="139">
        <f>SUM(D64:D76)</f>
        <v>232163.24</v>
      </c>
      <c r="E77" s="139">
        <f>SUM(E64:E76)</f>
        <v>232163.24</v>
      </c>
      <c r="F77" s="139">
        <f>SUM(F64:F76)</f>
        <v>232163.23</v>
      </c>
      <c r="G77" s="139">
        <f>SUM(G64:G76)</f>
        <v>928652.95</v>
      </c>
      <c r="H77" s="41"/>
    </row>
    <row r="78" spans="1:8" s="1" customFormat="1" ht="13.5" thickBot="1" x14ac:dyDescent="0.25">
      <c r="A78" s="30"/>
      <c r="B78" s="209"/>
      <c r="C78" s="139"/>
      <c r="D78" s="139"/>
      <c r="E78" s="139"/>
      <c r="F78" s="139"/>
      <c r="G78" s="139"/>
      <c r="H78" s="41"/>
    </row>
    <row r="79" spans="1:8" ht="16.5" thickBot="1" x14ac:dyDescent="0.3">
      <c r="A79" s="17" t="s">
        <v>22</v>
      </c>
      <c r="B79" s="208">
        <f t="shared" ref="B79:G79" si="6">B77+B61+B57+B51+B43+B40+B37</f>
        <v>4853900.9835200002</v>
      </c>
      <c r="C79" s="200">
        <f t="shared" si="6"/>
        <v>1213475.28</v>
      </c>
      <c r="D79" s="200">
        <f t="shared" si="6"/>
        <v>1213475.28</v>
      </c>
      <c r="E79" s="200">
        <f t="shared" si="6"/>
        <v>1213475.28</v>
      </c>
      <c r="F79" s="200">
        <f t="shared" si="6"/>
        <v>1213475.0900000001</v>
      </c>
      <c r="G79" s="200">
        <f t="shared" si="6"/>
        <v>4853900.9848800004</v>
      </c>
      <c r="H79" s="29"/>
    </row>
    <row r="80" spans="1:8" s="1" customFormat="1" x14ac:dyDescent="0.2">
      <c r="A80" s="30"/>
      <c r="B80" s="209"/>
      <c r="C80" s="139"/>
      <c r="D80" s="139"/>
      <c r="E80" s="139"/>
      <c r="F80" s="139"/>
      <c r="G80" s="139"/>
      <c r="H80" s="41"/>
    </row>
    <row r="81" spans="1:13" ht="18" x14ac:dyDescent="0.25">
      <c r="A81" s="46" t="s">
        <v>50</v>
      </c>
      <c r="B81" s="263">
        <f t="shared" ref="B81:G81" si="7">B79+B28</f>
        <v>11345138.993519999</v>
      </c>
      <c r="C81" s="264">
        <f t="shared" si="7"/>
        <v>2836284.81</v>
      </c>
      <c r="D81" s="264">
        <f>D79+D28</f>
        <v>2836284.81</v>
      </c>
      <c r="E81" s="264">
        <f t="shared" si="7"/>
        <v>2836284.81</v>
      </c>
      <c r="F81" s="264">
        <f>F79+F28</f>
        <v>2836284.51</v>
      </c>
      <c r="G81" s="265">
        <f t="shared" si="7"/>
        <v>11345138.994880002</v>
      </c>
      <c r="I81" s="240"/>
    </row>
    <row r="82" spans="1:13" x14ac:dyDescent="0.2">
      <c r="B82" s="112"/>
      <c r="C82" s="236"/>
      <c r="D82" s="236"/>
      <c r="E82" s="236"/>
      <c r="F82" s="240"/>
      <c r="G82" s="240"/>
    </row>
    <row r="83" spans="1:13" s="117" customFormat="1" x14ac:dyDescent="0.2">
      <c r="B83" s="130"/>
      <c r="C83" s="128"/>
      <c r="D83" s="128"/>
      <c r="E83" s="128"/>
      <c r="F83" s="129"/>
      <c r="G83" s="129"/>
      <c r="M83" s="120"/>
    </row>
    <row r="84" spans="1:13" s="117" customFormat="1" ht="19.5" thickBot="1" x14ac:dyDescent="0.35">
      <c r="A84" s="121" t="s">
        <v>58</v>
      </c>
      <c r="B84" s="130"/>
      <c r="C84" s="128"/>
      <c r="D84" s="128"/>
      <c r="E84" s="128"/>
      <c r="F84" s="129"/>
      <c r="G84" s="129"/>
    </row>
    <row r="85" spans="1:13" s="117" customFormat="1" ht="17.25" thickBot="1" x14ac:dyDescent="0.35">
      <c r="A85" s="122" t="s">
        <v>5</v>
      </c>
      <c r="B85" s="208"/>
      <c r="C85" s="196"/>
      <c r="D85" s="196"/>
      <c r="E85" s="128"/>
      <c r="F85" s="129"/>
      <c r="G85" s="129"/>
    </row>
    <row r="86" spans="1:13" s="117" customFormat="1" ht="13.5" x14ac:dyDescent="0.25">
      <c r="A86" s="123"/>
      <c r="B86" s="130"/>
      <c r="C86" s="128"/>
      <c r="D86" s="128"/>
      <c r="E86" s="128"/>
      <c r="F86" s="129"/>
      <c r="G86" s="129"/>
    </row>
    <row r="87" spans="1:13" s="117" customFormat="1" ht="14.25" thickBot="1" x14ac:dyDescent="0.3">
      <c r="A87" s="123"/>
      <c r="B87" s="130"/>
      <c r="C87" s="128"/>
      <c r="D87" s="128"/>
      <c r="E87" s="128"/>
      <c r="F87" s="129"/>
      <c r="G87" s="129"/>
    </row>
    <row r="88" spans="1:13" s="117" customFormat="1" ht="14.25" thickBot="1" x14ac:dyDescent="0.3">
      <c r="A88" s="124" t="s">
        <v>11</v>
      </c>
      <c r="B88" s="130"/>
      <c r="C88" s="128"/>
      <c r="D88" s="128"/>
      <c r="E88" s="128"/>
      <c r="F88" s="129"/>
      <c r="G88" s="129"/>
    </row>
    <row r="89" spans="1:13" s="117" customFormat="1" ht="13.5" x14ac:dyDescent="0.25">
      <c r="A89" s="125"/>
      <c r="B89" s="130"/>
      <c r="C89" s="128"/>
      <c r="D89" s="128"/>
      <c r="E89" s="128"/>
      <c r="F89" s="129"/>
      <c r="G89" s="129"/>
    </row>
    <row r="90" spans="1:13" s="117" customFormat="1" ht="13.5" x14ac:dyDescent="0.25">
      <c r="A90" s="126" t="s">
        <v>127</v>
      </c>
      <c r="B90" s="130"/>
      <c r="C90" s="128"/>
      <c r="D90" s="128"/>
      <c r="E90" s="128"/>
      <c r="F90" s="129"/>
      <c r="G90" s="129"/>
    </row>
    <row r="91" spans="1:13" s="117" customFormat="1" ht="13.5" x14ac:dyDescent="0.25">
      <c r="A91" s="123"/>
      <c r="B91" s="130"/>
      <c r="C91" s="128"/>
      <c r="D91" s="128"/>
      <c r="E91" s="128"/>
      <c r="F91" s="129"/>
      <c r="G91" s="129"/>
    </row>
    <row r="92" spans="1:13" s="117" customFormat="1" ht="13.5" x14ac:dyDescent="0.25">
      <c r="A92" s="123"/>
      <c r="B92" s="130"/>
      <c r="C92" s="128"/>
      <c r="D92" s="128"/>
      <c r="E92" s="128"/>
      <c r="F92" s="129"/>
      <c r="G92" s="129"/>
    </row>
    <row r="93" spans="1:13" s="117" customFormat="1" ht="15" x14ac:dyDescent="0.3">
      <c r="A93" s="127" t="s">
        <v>20</v>
      </c>
      <c r="B93" s="112">
        <v>380000</v>
      </c>
      <c r="C93" s="128">
        <v>95000</v>
      </c>
      <c r="D93" s="128">
        <v>95000</v>
      </c>
      <c r="E93" s="128">
        <v>95000</v>
      </c>
      <c r="F93" s="128">
        <v>95000</v>
      </c>
      <c r="G93" s="112">
        <v>380000</v>
      </c>
      <c r="I93" s="111"/>
    </row>
    <row r="94" spans="1:13" s="117" customFormat="1" ht="13.5" x14ac:dyDescent="0.25">
      <c r="A94" s="123"/>
      <c r="B94" s="130"/>
      <c r="C94" s="128"/>
      <c r="D94" s="128"/>
      <c r="E94" s="128"/>
      <c r="F94" s="129"/>
      <c r="G94" s="130"/>
      <c r="I94" s="129"/>
    </row>
    <row r="95" spans="1:13" s="117" customFormat="1" ht="13.5" x14ac:dyDescent="0.25">
      <c r="A95" s="131" t="s">
        <v>13</v>
      </c>
      <c r="B95" s="130"/>
      <c r="C95" s="128"/>
      <c r="D95" s="128"/>
      <c r="E95" s="128"/>
      <c r="F95" s="129"/>
      <c r="G95" s="130"/>
    </row>
    <row r="96" spans="1:13" s="117" customFormat="1" ht="13.5" x14ac:dyDescent="0.25">
      <c r="A96" s="132" t="s">
        <v>64</v>
      </c>
      <c r="B96" s="130"/>
      <c r="C96" s="128"/>
      <c r="D96" s="128"/>
      <c r="E96" s="128"/>
      <c r="F96" s="129"/>
      <c r="G96" s="130"/>
    </row>
    <row r="97" spans="1:13" s="117" customFormat="1" ht="13.5" x14ac:dyDescent="0.25">
      <c r="A97" s="126" t="s">
        <v>128</v>
      </c>
      <c r="B97" s="130"/>
      <c r="C97" s="128"/>
      <c r="D97" s="128"/>
      <c r="E97" s="128"/>
      <c r="F97" s="129"/>
      <c r="G97" s="130"/>
    </row>
    <row r="98" spans="1:13" s="117" customFormat="1" ht="13.5" x14ac:dyDescent="0.25">
      <c r="A98" s="133"/>
      <c r="B98" s="130"/>
      <c r="C98" s="128"/>
      <c r="D98" s="128"/>
      <c r="E98" s="128"/>
      <c r="F98" s="129"/>
      <c r="G98" s="130"/>
    </row>
    <row r="99" spans="1:13" s="117" customFormat="1" ht="13.5" x14ac:dyDescent="0.25">
      <c r="A99" s="123"/>
      <c r="B99" s="130"/>
      <c r="C99" s="128"/>
      <c r="D99" s="128"/>
      <c r="E99" s="128"/>
      <c r="F99" s="129"/>
      <c r="G99" s="130"/>
    </row>
    <row r="100" spans="1:13" s="117" customFormat="1" ht="15" x14ac:dyDescent="0.3">
      <c r="A100" s="127" t="s">
        <v>20</v>
      </c>
      <c r="B100" s="112">
        <v>150000</v>
      </c>
      <c r="C100" s="128">
        <v>37500</v>
      </c>
      <c r="D100" s="128">
        <v>37500</v>
      </c>
      <c r="E100" s="128">
        <v>37500</v>
      </c>
      <c r="F100" s="128">
        <v>37500</v>
      </c>
      <c r="G100" s="112">
        <v>150000</v>
      </c>
      <c r="I100" s="111">
        <f>+B100-G100</f>
        <v>0</v>
      </c>
      <c r="M100" s="129"/>
    </row>
    <row r="101" spans="1:13" s="117" customFormat="1" ht="13.5" x14ac:dyDescent="0.25">
      <c r="A101" s="123"/>
      <c r="B101" s="130"/>
      <c r="C101" s="128"/>
      <c r="D101" s="128"/>
      <c r="E101" s="128"/>
      <c r="F101" s="129"/>
      <c r="G101" s="129"/>
      <c r="I101" s="129"/>
    </row>
    <row r="102" spans="1:13" s="117" customFormat="1" ht="16.5" x14ac:dyDescent="0.3">
      <c r="A102" s="134" t="s">
        <v>72</v>
      </c>
      <c r="B102" s="114">
        <f t="shared" ref="B102:G102" si="8">SUM(B93:B100)</f>
        <v>530000</v>
      </c>
      <c r="C102" s="135">
        <f t="shared" si="8"/>
        <v>132500</v>
      </c>
      <c r="D102" s="135">
        <f t="shared" si="8"/>
        <v>132500</v>
      </c>
      <c r="E102" s="135">
        <f t="shared" si="8"/>
        <v>132500</v>
      </c>
      <c r="F102" s="136">
        <f t="shared" si="8"/>
        <v>132500</v>
      </c>
      <c r="G102" s="136">
        <f t="shared" si="8"/>
        <v>530000</v>
      </c>
    </row>
    <row r="103" spans="1:13" s="117" customFormat="1" ht="13.5" x14ac:dyDescent="0.25">
      <c r="A103" s="123"/>
      <c r="B103" s="130"/>
      <c r="C103" s="128"/>
      <c r="D103" s="128"/>
      <c r="E103" s="128"/>
      <c r="F103" s="129"/>
      <c r="G103" s="129"/>
    </row>
    <row r="104" spans="1:13" s="117" customFormat="1" ht="13.5" x14ac:dyDescent="0.25">
      <c r="A104" s="123"/>
      <c r="B104" s="130"/>
      <c r="C104" s="128"/>
      <c r="D104" s="128"/>
      <c r="E104" s="128"/>
      <c r="F104" s="129"/>
      <c r="G104" s="129"/>
      <c r="I104" s="129"/>
    </row>
    <row r="105" spans="1:13" s="117" customFormat="1" ht="18.75" x14ac:dyDescent="0.3">
      <c r="A105" s="137"/>
      <c r="B105" s="130"/>
      <c r="C105" s="128"/>
      <c r="D105" s="128"/>
      <c r="E105" s="128"/>
      <c r="F105" s="129"/>
      <c r="G105" s="129"/>
    </row>
    <row r="106" spans="1:13" s="117" customFormat="1" ht="18.75" x14ac:dyDescent="0.3">
      <c r="A106" s="137"/>
      <c r="B106" s="130"/>
      <c r="C106" s="128"/>
      <c r="D106" s="128"/>
      <c r="E106" s="128"/>
      <c r="F106" s="129"/>
      <c r="G106" s="129"/>
    </row>
    <row r="107" spans="1:13" s="117" customFormat="1" ht="16.5" x14ac:dyDescent="0.3">
      <c r="A107" s="278"/>
      <c r="B107" s="130"/>
      <c r="C107" s="128"/>
      <c r="D107" s="128"/>
      <c r="E107" s="128"/>
      <c r="F107" s="129"/>
      <c r="G107" s="129"/>
    </row>
    <row r="108" spans="1:13" s="117" customFormat="1" ht="13.5" x14ac:dyDescent="0.25">
      <c r="A108" s="126"/>
      <c r="B108" s="130"/>
      <c r="C108" s="128"/>
      <c r="D108" s="128"/>
      <c r="E108" s="128"/>
      <c r="F108" s="129"/>
      <c r="G108" s="129"/>
    </row>
    <row r="109" spans="1:13" s="117" customFormat="1" ht="13.5" x14ac:dyDescent="0.25">
      <c r="A109" s="126"/>
      <c r="B109" s="130"/>
      <c r="C109" s="128"/>
      <c r="D109" s="128"/>
      <c r="E109" s="128"/>
      <c r="F109" s="129"/>
      <c r="G109" s="129"/>
    </row>
    <row r="110" spans="1:13" s="117" customFormat="1" ht="13.5" x14ac:dyDescent="0.25">
      <c r="A110" s="279"/>
      <c r="B110" s="130"/>
      <c r="C110" s="128"/>
      <c r="D110" s="128"/>
      <c r="E110" s="128"/>
      <c r="F110" s="129"/>
      <c r="G110" s="129"/>
    </row>
    <row r="111" spans="1:13" s="117" customFormat="1" ht="13.5" x14ac:dyDescent="0.25">
      <c r="A111" s="126"/>
      <c r="B111" s="130"/>
      <c r="C111" s="128"/>
      <c r="D111" s="128"/>
      <c r="E111" s="128"/>
      <c r="F111" s="129"/>
      <c r="G111" s="129"/>
    </row>
    <row r="112" spans="1:13" s="117" customFormat="1" ht="13.5" x14ac:dyDescent="0.25">
      <c r="A112" s="280"/>
      <c r="B112" s="130"/>
      <c r="C112" s="128"/>
      <c r="D112" s="128"/>
      <c r="E112" s="128"/>
      <c r="F112" s="129"/>
      <c r="G112" s="129"/>
    </row>
    <row r="113" spans="1:9" s="117" customFormat="1" ht="15" x14ac:dyDescent="0.3">
      <c r="A113" s="281"/>
      <c r="B113" s="112"/>
      <c r="C113" s="138"/>
      <c r="D113" s="138"/>
      <c r="E113" s="138"/>
      <c r="F113" s="139"/>
      <c r="G113" s="112"/>
      <c r="I113" s="111">
        <f>+B113-G113</f>
        <v>0</v>
      </c>
    </row>
    <row r="114" spans="1:9" s="117" customFormat="1" ht="13.5" x14ac:dyDescent="0.25">
      <c r="A114" s="280"/>
      <c r="B114" s="129"/>
      <c r="C114" s="129"/>
      <c r="D114" s="129"/>
      <c r="E114" s="129"/>
      <c r="F114" s="129"/>
      <c r="G114" s="129"/>
    </row>
    <row r="115" spans="1:9" s="117" customFormat="1" x14ac:dyDescent="0.2">
      <c r="A115" s="282"/>
      <c r="B115" s="130"/>
      <c r="C115" s="128"/>
      <c r="D115" s="128"/>
      <c r="E115" s="128"/>
      <c r="F115" s="129"/>
      <c r="G115" s="129"/>
    </row>
    <row r="116" spans="1:9" s="117" customFormat="1" ht="16.5" x14ac:dyDescent="0.3">
      <c r="A116" s="283"/>
      <c r="B116" s="259"/>
      <c r="C116" s="259"/>
      <c r="D116" s="259"/>
      <c r="E116" s="259"/>
      <c r="F116" s="259"/>
      <c r="G116" s="259"/>
      <c r="H116" s="129"/>
    </row>
    <row r="117" spans="1:9" s="117" customFormat="1" x14ac:dyDescent="0.2">
      <c r="B117" s="85"/>
      <c r="C117" s="118"/>
      <c r="D117" s="118"/>
      <c r="E117" s="119"/>
    </row>
  </sheetData>
  <phoneticPr fontId="0" type="noConversion"/>
  <printOptions horizontalCentered="1" gridLines="1"/>
  <pageMargins left="0.27" right="0.25" top="0.6" bottom="0.56000000000000005" header="0.27" footer="0.21"/>
  <pageSetup scale="78" fitToHeight="0" orientation="landscape" r:id="rId1"/>
  <headerFooter alignWithMargins="0">
    <oddFooter>&amp;L&amp;F&amp;RPage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L96"/>
  <sheetViews>
    <sheetView workbookViewId="0">
      <pane xSplit="1" ySplit="4" topLeftCell="B58" activePane="bottomRight" state="frozen"/>
      <selection activeCell="B141" sqref="B141"/>
      <selection pane="topRight" activeCell="B141" sqref="B141"/>
      <selection pane="bottomLeft" activeCell="B141" sqref="B141"/>
      <selection pane="bottomRight" activeCell="B95" sqref="B95"/>
    </sheetView>
  </sheetViews>
  <sheetFormatPr defaultColWidth="9.140625" defaultRowHeight="12.75" x14ac:dyDescent="0.2"/>
  <cols>
    <col min="1" max="1" width="69.28515625" style="4" bestFit="1" customWidth="1"/>
    <col min="2" max="2" width="22" style="4" bestFit="1" customWidth="1"/>
    <col min="3" max="4" width="18.7109375" style="2" bestFit="1" customWidth="1"/>
    <col min="5" max="5" width="18.7109375" style="3" bestFit="1" customWidth="1"/>
    <col min="6" max="7" width="18.7109375" style="4" bestFit="1" customWidth="1"/>
    <col min="8" max="8" width="10.7109375" style="4" bestFit="1" customWidth="1"/>
    <col min="9" max="10" width="9.140625" style="4"/>
    <col min="11" max="11" width="13.42578125" style="4" bestFit="1" customWidth="1"/>
    <col min="12" max="12" width="11.42578125" style="4" bestFit="1" customWidth="1"/>
    <col min="13" max="16384" width="9.140625" style="4"/>
  </cols>
  <sheetData>
    <row r="1" spans="1:7" x14ac:dyDescent="0.2">
      <c r="A1" s="1" t="s">
        <v>35</v>
      </c>
      <c r="B1" s="1"/>
    </row>
    <row r="2" spans="1:7" x14ac:dyDescent="0.2">
      <c r="A2" s="1"/>
      <c r="B2" s="1"/>
    </row>
    <row r="3" spans="1:7" s="8" customFormat="1" ht="20.25" customHeight="1" thickBot="1" x14ac:dyDescent="0.35">
      <c r="A3" s="5" t="s">
        <v>26</v>
      </c>
      <c r="B3" s="5"/>
      <c r="C3" s="55"/>
      <c r="D3" s="55"/>
      <c r="E3" s="7"/>
    </row>
    <row r="4" spans="1:7" s="9" customFormat="1" ht="26.25" thickBot="1" x14ac:dyDescent="0.25">
      <c r="B4" s="47" t="s">
        <v>24</v>
      </c>
      <c r="C4" s="59" t="s">
        <v>15</v>
      </c>
      <c r="D4" s="60" t="s">
        <v>16</v>
      </c>
      <c r="E4" s="12" t="s">
        <v>17</v>
      </c>
      <c r="F4" s="13" t="s">
        <v>18</v>
      </c>
      <c r="G4" s="13" t="s">
        <v>19</v>
      </c>
    </row>
    <row r="5" spans="1:7" s="9" customFormat="1" ht="13.5" thickBot="1" x14ac:dyDescent="0.25">
      <c r="B5" s="14"/>
      <c r="C5" s="63"/>
      <c r="D5" s="63"/>
      <c r="E5" s="16"/>
      <c r="F5" s="16"/>
      <c r="G5" s="16"/>
    </row>
    <row r="6" spans="1:7" s="9" customFormat="1" ht="16.5" thickBot="1" x14ac:dyDescent="0.3">
      <c r="A6" s="17" t="s">
        <v>6</v>
      </c>
      <c r="B6" s="18"/>
      <c r="C6" s="64"/>
      <c r="D6" s="64"/>
      <c r="E6" s="20"/>
    </row>
    <row r="7" spans="1:7" s="9" customFormat="1" ht="16.5" thickBot="1" x14ac:dyDescent="0.3">
      <c r="A7" s="21"/>
    </row>
    <row r="8" spans="1:7" s="25" customFormat="1" ht="13.5" thickBot="1" x14ac:dyDescent="0.25">
      <c r="A8" s="22" t="s">
        <v>0</v>
      </c>
      <c r="B8" s="147"/>
      <c r="C8" s="24"/>
      <c r="D8" s="24"/>
      <c r="E8" s="2"/>
      <c r="F8" s="148"/>
      <c r="G8" s="148"/>
    </row>
    <row r="9" spans="1:7" x14ac:dyDescent="0.2">
      <c r="B9" s="149"/>
      <c r="C9" s="24"/>
      <c r="D9" s="35"/>
      <c r="E9" s="24"/>
      <c r="F9" s="150"/>
      <c r="G9" s="150"/>
    </row>
    <row r="10" spans="1:7" x14ac:dyDescent="0.2">
      <c r="B10" s="149"/>
      <c r="C10" s="24"/>
      <c r="D10" s="35"/>
      <c r="E10" s="24"/>
      <c r="F10" s="150"/>
      <c r="G10" s="150"/>
    </row>
    <row r="11" spans="1:7" x14ac:dyDescent="0.2">
      <c r="A11" s="30"/>
      <c r="B11" s="151"/>
      <c r="C11" s="152"/>
      <c r="D11" s="153"/>
      <c r="E11" s="24"/>
      <c r="F11" s="150"/>
      <c r="G11" s="150"/>
    </row>
    <row r="12" spans="1:7" x14ac:dyDescent="0.2">
      <c r="A12" s="30" t="s">
        <v>20</v>
      </c>
      <c r="B12" s="153">
        <v>2725190</v>
      </c>
      <c r="C12" s="118">
        <v>681297.5</v>
      </c>
      <c r="D12" s="118">
        <v>681297.5</v>
      </c>
      <c r="E12" s="118">
        <v>681297.5</v>
      </c>
      <c r="F12" s="118">
        <v>681297.5</v>
      </c>
      <c r="G12" s="156">
        <f>SUM(C12:F12)</f>
        <v>2725190</v>
      </c>
    </row>
    <row r="13" spans="1:7" x14ac:dyDescent="0.2">
      <c r="A13" s="34" t="s">
        <v>1</v>
      </c>
      <c r="B13" s="147"/>
      <c r="C13" s="24"/>
      <c r="D13" s="35"/>
      <c r="E13" s="24"/>
      <c r="F13" s="150"/>
      <c r="G13" s="150"/>
    </row>
    <row r="14" spans="1:7" x14ac:dyDescent="0.2">
      <c r="B14" s="149"/>
      <c r="C14" s="24"/>
      <c r="D14" s="35"/>
      <c r="E14" s="24"/>
      <c r="F14" s="150"/>
      <c r="G14" s="150"/>
    </row>
    <row r="15" spans="1:7" x14ac:dyDescent="0.2">
      <c r="A15" s="30"/>
      <c r="B15" s="151"/>
      <c r="C15" s="152"/>
      <c r="D15" s="35"/>
      <c r="E15" s="24"/>
      <c r="F15" s="150"/>
      <c r="G15" s="150"/>
    </row>
    <row r="16" spans="1:7" x14ac:dyDescent="0.2">
      <c r="B16" s="149"/>
      <c r="C16" s="24"/>
      <c r="D16" s="35"/>
      <c r="E16" s="24"/>
      <c r="F16" s="150"/>
      <c r="G16" s="150"/>
    </row>
    <row r="17" spans="1:11" x14ac:dyDescent="0.2">
      <c r="A17" s="3" t="s">
        <v>20</v>
      </c>
      <c r="B17" s="153">
        <v>657760.54</v>
      </c>
      <c r="C17" s="150">
        <v>164440.14000000001</v>
      </c>
      <c r="D17" s="150">
        <v>164440.14000000001</v>
      </c>
      <c r="E17" s="150">
        <v>164440.14000000001</v>
      </c>
      <c r="F17" s="150">
        <v>164440.12</v>
      </c>
      <c r="G17" s="156">
        <f>SUM(C17:F17)</f>
        <v>657760.54</v>
      </c>
    </row>
    <row r="18" spans="1:11" x14ac:dyDescent="0.2">
      <c r="A18" s="34" t="s">
        <v>2</v>
      </c>
      <c r="B18" s="147"/>
      <c r="C18" s="24"/>
      <c r="D18" s="35"/>
      <c r="E18" s="24"/>
      <c r="F18" s="150"/>
      <c r="G18" s="150"/>
    </row>
    <row r="19" spans="1:11" x14ac:dyDescent="0.2">
      <c r="B19" s="149"/>
      <c r="C19" s="24"/>
      <c r="D19" s="35"/>
      <c r="E19" s="24"/>
      <c r="F19" s="150"/>
      <c r="G19" s="150"/>
    </row>
    <row r="20" spans="1:11" x14ac:dyDescent="0.2">
      <c r="A20" s="30"/>
      <c r="B20" s="151"/>
      <c r="C20" s="152"/>
      <c r="D20" s="35"/>
      <c r="E20" s="24"/>
      <c r="F20" s="150"/>
      <c r="G20" s="150"/>
    </row>
    <row r="21" spans="1:11" x14ac:dyDescent="0.2">
      <c r="B21" s="149"/>
      <c r="C21" s="24"/>
      <c r="D21" s="35"/>
      <c r="E21" s="24"/>
      <c r="F21" s="150"/>
      <c r="G21" s="150"/>
    </row>
    <row r="22" spans="1:11" x14ac:dyDescent="0.2">
      <c r="A22" s="30"/>
      <c r="B22" s="151"/>
      <c r="C22" s="64"/>
      <c r="D22" s="35"/>
      <c r="E22" s="2"/>
      <c r="F22" s="150"/>
      <c r="G22" s="150"/>
    </row>
    <row r="23" spans="1:11" ht="13.5" thickBot="1" x14ac:dyDescent="0.25">
      <c r="A23" s="30" t="s">
        <v>20</v>
      </c>
      <c r="B23" s="153">
        <v>55100</v>
      </c>
      <c r="C23" s="120">
        <v>13775</v>
      </c>
      <c r="D23" s="120">
        <v>13775</v>
      </c>
      <c r="E23" s="120">
        <v>13775</v>
      </c>
      <c r="F23" s="120">
        <v>13775</v>
      </c>
      <c r="G23" s="156">
        <f>SUM(C23:F23)</f>
        <v>55100</v>
      </c>
    </row>
    <row r="24" spans="1:11" s="1" customFormat="1" ht="13.5" thickBot="1" x14ac:dyDescent="0.25">
      <c r="A24" s="38" t="s">
        <v>4</v>
      </c>
      <c r="B24" s="154"/>
      <c r="C24" s="2"/>
      <c r="D24" s="24"/>
      <c r="E24" s="155"/>
      <c r="F24" s="156"/>
      <c r="G24" s="156"/>
    </row>
    <row r="25" spans="1:11" s="1" customFormat="1" x14ac:dyDescent="0.2">
      <c r="A25" s="4"/>
      <c r="B25" s="149"/>
      <c r="C25" s="156"/>
      <c r="D25" s="152"/>
      <c r="E25" s="155"/>
      <c r="F25" s="156"/>
      <c r="G25" s="150"/>
    </row>
    <row r="26" spans="1:11" s="1" customFormat="1" x14ac:dyDescent="0.2">
      <c r="A26" s="30" t="s">
        <v>20</v>
      </c>
      <c r="B26" s="153">
        <v>845199.04</v>
      </c>
      <c r="C26" s="150">
        <v>211299.76</v>
      </c>
      <c r="D26" s="150">
        <v>211299.76</v>
      </c>
      <c r="E26" s="150">
        <v>211299.76</v>
      </c>
      <c r="F26" s="150">
        <v>211299.76</v>
      </c>
      <c r="G26" s="156">
        <f>SUM(C26:F26)</f>
        <v>845199.04</v>
      </c>
    </row>
    <row r="27" spans="1:11" s="1" customFormat="1" x14ac:dyDescent="0.2">
      <c r="A27" s="34" t="s">
        <v>3</v>
      </c>
      <c r="B27" s="147"/>
      <c r="C27" s="157"/>
      <c r="D27" s="24"/>
      <c r="E27" s="155"/>
      <c r="F27" s="156"/>
      <c r="G27" s="156"/>
    </row>
    <row r="28" spans="1:11" x14ac:dyDescent="0.2">
      <c r="B28" s="149"/>
      <c r="C28" s="150"/>
      <c r="D28" s="150"/>
      <c r="E28" s="2"/>
      <c r="F28" s="150"/>
      <c r="G28" s="150"/>
    </row>
    <row r="29" spans="1:11" x14ac:dyDescent="0.2">
      <c r="A29" s="30" t="s">
        <v>20</v>
      </c>
      <c r="B29" s="153">
        <v>58100.37</v>
      </c>
      <c r="C29" s="150">
        <v>14525.1</v>
      </c>
      <c r="D29" s="150">
        <v>14525.1</v>
      </c>
      <c r="E29" s="150">
        <v>14525.08</v>
      </c>
      <c r="F29" s="150">
        <v>14525.09</v>
      </c>
      <c r="G29" s="156">
        <f>SUM(C29:F29)</f>
        <v>58100.369999999995</v>
      </c>
    </row>
    <row r="30" spans="1:11" ht="13.5" thickBot="1" x14ac:dyDescent="0.25">
      <c r="A30" s="30"/>
      <c r="B30" s="151"/>
      <c r="C30" s="150"/>
      <c r="D30" s="150"/>
      <c r="E30" s="150"/>
      <c r="F30" s="150"/>
      <c r="G30" s="150"/>
    </row>
    <row r="31" spans="1:11" ht="16.5" thickBot="1" x14ac:dyDescent="0.3">
      <c r="A31" s="17" t="s">
        <v>21</v>
      </c>
      <c r="B31" s="64">
        <f t="shared" ref="B31:F31" si="0">B29+B26+B23+B17+B12</f>
        <v>4341349.95</v>
      </c>
      <c r="C31" s="158">
        <f t="shared" si="0"/>
        <v>1085337.5</v>
      </c>
      <c r="D31" s="158">
        <f t="shared" si="0"/>
        <v>1085337.5</v>
      </c>
      <c r="E31" s="158">
        <f t="shared" si="0"/>
        <v>1085337.48</v>
      </c>
      <c r="F31" s="158">
        <f t="shared" si="0"/>
        <v>1085337.47</v>
      </c>
      <c r="G31" s="64">
        <f>SUM(C31:F31)</f>
        <v>4341349.95</v>
      </c>
      <c r="H31" s="29"/>
      <c r="K31" s="150"/>
    </row>
    <row r="32" spans="1:11" ht="13.5" thickBot="1" x14ac:dyDescent="0.25">
      <c r="A32" s="30"/>
      <c r="B32" s="151"/>
      <c r="C32" s="150"/>
      <c r="D32" s="150"/>
      <c r="E32" s="150"/>
      <c r="F32" s="150"/>
      <c r="G32" s="150"/>
    </row>
    <row r="33" spans="1:12" ht="16.5" thickBot="1" x14ac:dyDescent="0.3">
      <c r="A33" s="17" t="s">
        <v>5</v>
      </c>
      <c r="B33" s="159"/>
      <c r="C33" s="150"/>
      <c r="D33" s="150"/>
      <c r="E33" s="150"/>
      <c r="F33" s="150"/>
      <c r="G33" s="150"/>
    </row>
    <row r="34" spans="1:12" ht="16.5" thickBot="1" x14ac:dyDescent="0.3">
      <c r="A34" s="43"/>
      <c r="B34" s="159"/>
      <c r="C34" s="157"/>
      <c r="D34" s="24"/>
      <c r="E34" s="2"/>
      <c r="F34" s="150"/>
      <c r="G34" s="150"/>
    </row>
    <row r="35" spans="1:12" ht="13.5" thickBot="1" x14ac:dyDescent="0.25">
      <c r="A35" s="38" t="s">
        <v>7</v>
      </c>
      <c r="B35" s="154"/>
      <c r="C35" s="24"/>
      <c r="D35" s="24"/>
      <c r="E35" s="2"/>
      <c r="F35" s="150"/>
      <c r="G35" s="150"/>
    </row>
    <row r="36" spans="1:12" ht="13.5" x14ac:dyDescent="0.25">
      <c r="A36" s="169" t="s">
        <v>74</v>
      </c>
      <c r="B36" s="154"/>
      <c r="C36" s="24"/>
      <c r="E36" s="160"/>
      <c r="F36" s="150"/>
      <c r="G36" s="150"/>
    </row>
    <row r="37" spans="1:12" ht="13.5" x14ac:dyDescent="0.25">
      <c r="A37" s="170" t="s">
        <v>129</v>
      </c>
      <c r="B37" s="85">
        <v>10485.6</v>
      </c>
      <c r="C37" s="172">
        <v>4000</v>
      </c>
      <c r="D37" s="172">
        <v>5000</v>
      </c>
      <c r="E37" s="173">
        <v>1000</v>
      </c>
      <c r="F37" s="120">
        <v>485.6</v>
      </c>
      <c r="G37" s="85">
        <v>10485.6</v>
      </c>
    </row>
    <row r="38" spans="1:12" ht="13.5" x14ac:dyDescent="0.25">
      <c r="A38" s="171" t="s">
        <v>130</v>
      </c>
      <c r="B38" s="85">
        <v>4701.8</v>
      </c>
      <c r="C38" s="172">
        <v>1000</v>
      </c>
      <c r="D38" s="172">
        <v>1500</v>
      </c>
      <c r="E38" s="173">
        <v>1500</v>
      </c>
      <c r="F38" s="120">
        <v>701.8</v>
      </c>
      <c r="G38" s="85">
        <v>4701.8</v>
      </c>
    </row>
    <row r="39" spans="1:12" ht="13.5" x14ac:dyDescent="0.25">
      <c r="A39" s="171" t="s">
        <v>93</v>
      </c>
      <c r="B39" s="85">
        <v>77862.649999999994</v>
      </c>
      <c r="C39" s="172">
        <v>45000</v>
      </c>
      <c r="D39" s="172">
        <v>20000</v>
      </c>
      <c r="E39" s="173">
        <v>8000</v>
      </c>
      <c r="F39" s="120">
        <v>4862.6499999999996</v>
      </c>
      <c r="G39" s="85">
        <v>77862.649999999994</v>
      </c>
    </row>
    <row r="40" spans="1:12" ht="13.5" x14ac:dyDescent="0.25">
      <c r="A40" s="171" t="s">
        <v>131</v>
      </c>
      <c r="B40" s="85">
        <v>39122.1</v>
      </c>
      <c r="C40" s="172">
        <v>16000</v>
      </c>
      <c r="D40" s="172">
        <v>15000</v>
      </c>
      <c r="E40" s="173">
        <v>5000</v>
      </c>
      <c r="F40" s="120">
        <v>3122.1</v>
      </c>
      <c r="G40" s="85">
        <v>39122.1</v>
      </c>
    </row>
    <row r="41" spans="1:12" ht="13.5" x14ac:dyDescent="0.25">
      <c r="A41" s="171" t="s">
        <v>133</v>
      </c>
      <c r="B41" s="174">
        <v>669.12</v>
      </c>
      <c r="C41" s="175">
        <v>300</v>
      </c>
      <c r="D41" s="172">
        <v>200</v>
      </c>
      <c r="E41" s="173">
        <v>169.12</v>
      </c>
      <c r="F41" s="120">
        <v>0</v>
      </c>
      <c r="G41" s="174">
        <v>669.12</v>
      </c>
    </row>
    <row r="42" spans="1:12" ht="13.5" x14ac:dyDescent="0.25">
      <c r="A42" s="171" t="s">
        <v>132</v>
      </c>
      <c r="B42" s="174">
        <v>28361.8</v>
      </c>
      <c r="C42" s="175">
        <v>12000</v>
      </c>
      <c r="D42" s="172">
        <v>10000</v>
      </c>
      <c r="E42" s="173">
        <v>4000</v>
      </c>
      <c r="F42" s="120">
        <v>2361.8000000000002</v>
      </c>
      <c r="G42" s="174">
        <v>28361.8</v>
      </c>
    </row>
    <row r="43" spans="1:12" ht="13.5" x14ac:dyDescent="0.25">
      <c r="A43" s="171" t="s">
        <v>97</v>
      </c>
      <c r="B43" s="174">
        <v>724.2</v>
      </c>
      <c r="C43" s="175">
        <v>500</v>
      </c>
      <c r="D43" s="172">
        <v>224.2</v>
      </c>
      <c r="E43" s="173">
        <v>0</v>
      </c>
      <c r="F43" s="120">
        <v>0</v>
      </c>
      <c r="G43" s="174">
        <v>724.2</v>
      </c>
      <c r="H43" s="29"/>
    </row>
    <row r="44" spans="1:12" ht="13.5" x14ac:dyDescent="0.25">
      <c r="A44" s="171" t="s">
        <v>98</v>
      </c>
      <c r="B44" s="174">
        <v>7771.38</v>
      </c>
      <c r="C44" s="175">
        <v>4500</v>
      </c>
      <c r="D44" s="172">
        <v>2000</v>
      </c>
      <c r="E44" s="173">
        <v>1000</v>
      </c>
      <c r="F44" s="120">
        <v>271.38</v>
      </c>
      <c r="G44" s="174">
        <v>7771.38</v>
      </c>
    </row>
    <row r="45" spans="1:12" x14ac:dyDescent="0.2">
      <c r="A45" s="167"/>
      <c r="B45" s="154"/>
      <c r="E45" s="2"/>
      <c r="F45" s="150"/>
      <c r="G45" s="150"/>
    </row>
    <row r="46" spans="1:12" x14ac:dyDescent="0.2">
      <c r="A46" s="30"/>
      <c r="B46" s="155"/>
      <c r="E46" s="2"/>
      <c r="F46" s="150"/>
      <c r="G46" s="150"/>
    </row>
    <row r="47" spans="1:12" x14ac:dyDescent="0.2">
      <c r="A47" s="30"/>
      <c r="B47" s="155"/>
      <c r="C47" s="155"/>
      <c r="E47" s="2"/>
      <c r="F47" s="150"/>
      <c r="G47" s="150"/>
      <c r="L47" s="176"/>
    </row>
    <row r="48" spans="1:12" ht="13.5" thickBot="1" x14ac:dyDescent="0.25">
      <c r="A48" s="30" t="s">
        <v>20</v>
      </c>
      <c r="B48" s="162">
        <f t="shared" ref="B48:G48" si="1">SUM(B37:B44)</f>
        <v>169698.65</v>
      </c>
      <c r="C48" s="150">
        <f t="shared" si="1"/>
        <v>83300</v>
      </c>
      <c r="D48" s="150">
        <f t="shared" si="1"/>
        <v>53924.2</v>
      </c>
      <c r="E48" s="150">
        <f t="shared" si="1"/>
        <v>20669.120000000003</v>
      </c>
      <c r="F48" s="150">
        <f t="shared" si="1"/>
        <v>11805.33</v>
      </c>
      <c r="G48" s="156">
        <f t="shared" si="1"/>
        <v>169698.65</v>
      </c>
      <c r="H48" s="29"/>
      <c r="K48" s="150"/>
      <c r="L48" s="150"/>
    </row>
    <row r="49" spans="1:11" ht="13.5" thickBot="1" x14ac:dyDescent="0.25">
      <c r="A49" s="116" t="s">
        <v>75</v>
      </c>
      <c r="B49" s="154"/>
      <c r="E49" s="2"/>
      <c r="F49" s="150"/>
      <c r="G49" s="150"/>
    </row>
    <row r="50" spans="1:11" x14ac:dyDescent="0.2">
      <c r="A50" s="30"/>
      <c r="B50" s="155"/>
      <c r="E50" s="2"/>
      <c r="F50" s="150"/>
      <c r="G50" s="150"/>
    </row>
    <row r="51" spans="1:11" x14ac:dyDescent="0.2">
      <c r="A51" s="177" t="s">
        <v>93</v>
      </c>
      <c r="B51" s="155"/>
      <c r="C51" s="155"/>
      <c r="E51" s="2"/>
      <c r="F51" s="150"/>
      <c r="G51" s="150"/>
    </row>
    <row r="52" spans="1:11" ht="13.5" thickBot="1" x14ac:dyDescent="0.25">
      <c r="A52" s="30" t="s">
        <v>20</v>
      </c>
      <c r="B52" s="162">
        <v>366500</v>
      </c>
      <c r="C52" s="178">
        <v>366500</v>
      </c>
      <c r="D52" s="150">
        <f>SUM(D50:D51)</f>
        <v>0</v>
      </c>
      <c r="E52" s="150">
        <f>SUM(E50:E51)</f>
        <v>0</v>
      </c>
      <c r="F52" s="150">
        <f>SUM(F50:F51)</f>
        <v>0</v>
      </c>
      <c r="G52" s="156">
        <f>SUM(C52:F52)</f>
        <v>366500</v>
      </c>
    </row>
    <row r="53" spans="1:11" ht="13.5" thickBot="1" x14ac:dyDescent="0.25">
      <c r="A53" s="38" t="s">
        <v>10</v>
      </c>
      <c r="B53" s="154"/>
      <c r="E53" s="2"/>
      <c r="F53" s="150"/>
      <c r="G53" s="150"/>
    </row>
    <row r="54" spans="1:11" ht="13.5" x14ac:dyDescent="0.25">
      <c r="A54" s="170" t="s">
        <v>134</v>
      </c>
      <c r="B54" s="179">
        <v>15984.42</v>
      </c>
      <c r="C54" s="180">
        <v>8000</v>
      </c>
      <c r="D54" s="173">
        <v>5000</v>
      </c>
      <c r="E54" s="173">
        <v>2000</v>
      </c>
      <c r="F54" s="120">
        <v>984.42</v>
      </c>
      <c r="G54" s="179">
        <v>15984.42</v>
      </c>
    </row>
    <row r="55" spans="1:11" ht="13.5" x14ac:dyDescent="0.25">
      <c r="A55" s="170" t="s">
        <v>135</v>
      </c>
      <c r="B55" s="85">
        <v>330601.02</v>
      </c>
      <c r="C55" s="180">
        <v>82650.259999999995</v>
      </c>
      <c r="D55" s="180">
        <v>82650.259999999995</v>
      </c>
      <c r="E55" s="180">
        <v>82650.259999999995</v>
      </c>
      <c r="F55" s="180">
        <v>82650.240000000005</v>
      </c>
      <c r="G55" s="287">
        <f>SUM(C55:F55)</f>
        <v>330601.01999999996</v>
      </c>
    </row>
    <row r="56" spans="1:11" ht="13.5" x14ac:dyDescent="0.25">
      <c r="A56" s="170" t="s">
        <v>136</v>
      </c>
      <c r="B56" s="179">
        <v>57224.06</v>
      </c>
      <c r="C56" s="180">
        <v>20000</v>
      </c>
      <c r="D56" s="173">
        <v>20000</v>
      </c>
      <c r="E56" s="173">
        <v>10000</v>
      </c>
      <c r="F56" s="120">
        <v>7224.06</v>
      </c>
      <c r="G56" s="179">
        <v>57224.06</v>
      </c>
    </row>
    <row r="57" spans="1:11" ht="13.5" x14ac:dyDescent="0.25">
      <c r="A57" s="170" t="s">
        <v>137</v>
      </c>
      <c r="B57" s="179">
        <v>26365.279999999999</v>
      </c>
      <c r="C57" s="180">
        <v>18000</v>
      </c>
      <c r="D57" s="173">
        <v>5000</v>
      </c>
      <c r="E57" s="173">
        <v>1500</v>
      </c>
      <c r="F57" s="120">
        <v>1865.28</v>
      </c>
      <c r="G57" s="179">
        <v>26365.279999999999</v>
      </c>
    </row>
    <row r="58" spans="1:11" ht="13.5" x14ac:dyDescent="0.25">
      <c r="A58" s="170" t="s">
        <v>138</v>
      </c>
      <c r="B58" s="179">
        <v>572387.63</v>
      </c>
      <c r="C58" s="180">
        <v>400000</v>
      </c>
      <c r="D58" s="173">
        <v>100000</v>
      </c>
      <c r="E58" s="173">
        <v>50000</v>
      </c>
      <c r="F58" s="120">
        <v>22387.63</v>
      </c>
      <c r="G58" s="179">
        <v>572387.63</v>
      </c>
    </row>
    <row r="59" spans="1:11" ht="13.5" x14ac:dyDescent="0.25">
      <c r="A59" s="170" t="s">
        <v>139</v>
      </c>
      <c r="B59" s="179">
        <v>30134.959999999999</v>
      </c>
      <c r="C59" s="180">
        <v>15000</v>
      </c>
      <c r="D59" s="173">
        <v>10000</v>
      </c>
      <c r="E59" s="173">
        <v>2500</v>
      </c>
      <c r="F59" s="120">
        <v>2634.96</v>
      </c>
      <c r="G59" s="179">
        <v>30134.959999999999</v>
      </c>
    </row>
    <row r="60" spans="1:11" ht="13.5" x14ac:dyDescent="0.25">
      <c r="A60" s="170" t="s">
        <v>100</v>
      </c>
      <c r="B60" s="179">
        <v>72377.490000000005</v>
      </c>
      <c r="C60" s="180">
        <v>40000</v>
      </c>
      <c r="D60" s="173">
        <v>20000</v>
      </c>
      <c r="E60" s="173">
        <v>6000</v>
      </c>
      <c r="F60" s="120">
        <v>6377.49</v>
      </c>
      <c r="G60" s="179">
        <v>72377.490000000005</v>
      </c>
    </row>
    <row r="61" spans="1:11" ht="13.5" x14ac:dyDescent="0.25">
      <c r="A61" s="171" t="s">
        <v>140</v>
      </c>
      <c r="B61" s="179">
        <v>5023.5</v>
      </c>
      <c r="C61" s="180">
        <v>1000</v>
      </c>
      <c r="D61" s="173">
        <v>3000</v>
      </c>
      <c r="E61" s="173">
        <v>1023.5</v>
      </c>
      <c r="F61" s="120">
        <v>0</v>
      </c>
      <c r="G61" s="179">
        <v>5023.5</v>
      </c>
    </row>
    <row r="62" spans="1:11" ht="13.5" x14ac:dyDescent="0.25">
      <c r="A62" s="171" t="s">
        <v>141</v>
      </c>
      <c r="B62" s="174">
        <v>16669.86</v>
      </c>
      <c r="C62" s="180">
        <v>5000</v>
      </c>
      <c r="D62" s="173">
        <v>7500</v>
      </c>
      <c r="E62" s="173">
        <v>4000</v>
      </c>
      <c r="F62" s="120">
        <v>169.86</v>
      </c>
      <c r="G62" s="174">
        <v>16669.86</v>
      </c>
    </row>
    <row r="63" spans="1:11" ht="13.5" x14ac:dyDescent="0.25">
      <c r="A63" s="171" t="s">
        <v>142</v>
      </c>
      <c r="B63" s="85">
        <v>7983</v>
      </c>
      <c r="C63" s="173">
        <v>3500</v>
      </c>
      <c r="D63" s="173">
        <v>2000</v>
      </c>
      <c r="E63" s="173">
        <v>1500</v>
      </c>
      <c r="F63" s="120">
        <v>983</v>
      </c>
      <c r="G63" s="85">
        <v>7983</v>
      </c>
    </row>
    <row r="64" spans="1:11" ht="13.5" thickBot="1" x14ac:dyDescent="0.25">
      <c r="A64" s="30" t="s">
        <v>20</v>
      </c>
      <c r="B64" s="162">
        <f>SUM(B54:B63)</f>
        <v>1134751.2200000002</v>
      </c>
      <c r="C64" s="150">
        <f t="shared" ref="C64:G64" si="2">SUM(C54:C63)</f>
        <v>593150.26</v>
      </c>
      <c r="D64" s="150">
        <f t="shared" si="2"/>
        <v>255150.26</v>
      </c>
      <c r="E64" s="150">
        <f t="shared" si="2"/>
        <v>161173.76000000001</v>
      </c>
      <c r="F64" s="150">
        <f t="shared" si="2"/>
        <v>125276.94000000002</v>
      </c>
      <c r="G64" s="156">
        <f t="shared" si="2"/>
        <v>1134751.22</v>
      </c>
      <c r="H64" s="29"/>
      <c r="K64" s="150"/>
    </row>
    <row r="65" spans="1:11" ht="13.5" thickBot="1" x14ac:dyDescent="0.25">
      <c r="A65" s="38" t="s">
        <v>11</v>
      </c>
      <c r="B65" s="154"/>
      <c r="E65" s="2"/>
      <c r="F65" s="150"/>
      <c r="G65" s="150"/>
    </row>
    <row r="66" spans="1:11" x14ac:dyDescent="0.2">
      <c r="A66" s="167"/>
      <c r="B66" s="154"/>
      <c r="C66" s="160"/>
      <c r="D66" s="163"/>
      <c r="E66" s="2"/>
      <c r="F66" s="150"/>
      <c r="G66" s="150"/>
    </row>
    <row r="67" spans="1:11" x14ac:dyDescent="0.2">
      <c r="A67" s="39"/>
      <c r="B67" s="154"/>
      <c r="C67" s="160"/>
      <c r="D67" s="163"/>
      <c r="E67" s="2"/>
      <c r="F67" s="150"/>
      <c r="G67" s="150"/>
    </row>
    <row r="68" spans="1:11" ht="13.5" x14ac:dyDescent="0.25">
      <c r="A68" s="171" t="s">
        <v>143</v>
      </c>
      <c r="B68" s="179">
        <v>36895.440000000002</v>
      </c>
      <c r="C68" s="180">
        <v>16000</v>
      </c>
      <c r="D68" s="181">
        <v>10000</v>
      </c>
      <c r="E68" s="173">
        <v>10000</v>
      </c>
      <c r="F68" s="120">
        <v>895.44</v>
      </c>
      <c r="G68" s="179">
        <v>36895.440000000002</v>
      </c>
    </row>
    <row r="69" spans="1:11" ht="13.5" x14ac:dyDescent="0.25">
      <c r="A69" s="170" t="s">
        <v>144</v>
      </c>
      <c r="B69" s="179">
        <v>440419.98</v>
      </c>
      <c r="C69" s="180">
        <v>200000</v>
      </c>
      <c r="D69" s="181">
        <v>100000</v>
      </c>
      <c r="E69" s="173">
        <v>100000</v>
      </c>
      <c r="F69" s="120">
        <v>40419.980000000003</v>
      </c>
      <c r="G69" s="179">
        <v>440419.98</v>
      </c>
    </row>
    <row r="70" spans="1:11" x14ac:dyDescent="0.2">
      <c r="A70" s="117"/>
      <c r="B70" s="179"/>
      <c r="C70" s="180"/>
      <c r="D70" s="181"/>
      <c r="E70" s="173"/>
      <c r="F70" s="120"/>
      <c r="G70" s="179"/>
    </row>
    <row r="71" spans="1:11" x14ac:dyDescent="0.2">
      <c r="A71" s="182"/>
      <c r="B71" s="179"/>
      <c r="C71" s="180"/>
      <c r="D71" s="181"/>
      <c r="E71" s="173"/>
      <c r="F71" s="120"/>
      <c r="G71" s="179"/>
      <c r="K71" s="176"/>
    </row>
    <row r="72" spans="1:11" x14ac:dyDescent="0.2">
      <c r="A72" s="30"/>
      <c r="B72" s="155"/>
      <c r="C72" s="160"/>
      <c r="D72" s="163"/>
      <c r="E72" s="2"/>
      <c r="F72" s="150"/>
      <c r="G72" s="150"/>
    </row>
    <row r="73" spans="1:11" x14ac:dyDescent="0.2">
      <c r="A73" s="30" t="s">
        <v>14</v>
      </c>
      <c r="B73" s="155"/>
      <c r="C73" s="161"/>
      <c r="D73" s="163"/>
      <c r="E73" s="2"/>
      <c r="F73" s="150"/>
      <c r="G73" s="150"/>
    </row>
    <row r="74" spans="1:11" x14ac:dyDescent="0.2">
      <c r="A74" s="30" t="s">
        <v>20</v>
      </c>
      <c r="B74" s="162">
        <f>SUM(B68:B69)</f>
        <v>477315.42</v>
      </c>
      <c r="C74" s="156">
        <f>SUM(C67:C73)</f>
        <v>216000</v>
      </c>
      <c r="D74" s="156">
        <f>SUM(D67:D73)</f>
        <v>110000</v>
      </c>
      <c r="E74" s="156">
        <f>SUM(E67:E73)</f>
        <v>110000</v>
      </c>
      <c r="F74" s="156">
        <f>SUM(F67:F73)</f>
        <v>41315.420000000006</v>
      </c>
      <c r="G74" s="156">
        <f>SUM(G67:G73)</f>
        <v>477315.42</v>
      </c>
      <c r="H74" s="29"/>
    </row>
    <row r="75" spans="1:11" x14ac:dyDescent="0.2">
      <c r="A75" s="34" t="s">
        <v>12</v>
      </c>
      <c r="B75" s="147"/>
      <c r="C75" s="161"/>
      <c r="D75" s="163"/>
      <c r="E75" s="2"/>
      <c r="F75" s="150"/>
      <c r="G75" s="150"/>
    </row>
    <row r="76" spans="1:11" x14ac:dyDescent="0.2">
      <c r="A76" s="167"/>
      <c r="B76" s="154"/>
      <c r="C76" s="160"/>
      <c r="E76" s="2"/>
      <c r="F76" s="150"/>
      <c r="G76" s="150"/>
    </row>
    <row r="77" spans="1:11" x14ac:dyDescent="0.2">
      <c r="A77" s="30"/>
      <c r="B77" s="155"/>
      <c r="C77" s="164"/>
      <c r="E77" s="2"/>
      <c r="F77" s="150"/>
      <c r="G77" s="150"/>
    </row>
    <row r="78" spans="1:11" x14ac:dyDescent="0.2">
      <c r="A78" s="30" t="s">
        <v>20</v>
      </c>
      <c r="B78" s="155">
        <v>0</v>
      </c>
      <c r="C78" s="156">
        <f>SUM(C77:C77)</f>
        <v>0</v>
      </c>
      <c r="D78" s="156">
        <f>SUM(D77:D77)</f>
        <v>0</v>
      </c>
      <c r="E78" s="156">
        <f>SUM(E77:E77)</f>
        <v>0</v>
      </c>
      <c r="F78" s="156">
        <f>SUM(F77:F77)</f>
        <v>0</v>
      </c>
      <c r="G78" s="156">
        <f>SUM(G77:G77)</f>
        <v>0</v>
      </c>
      <c r="H78" s="29"/>
    </row>
    <row r="79" spans="1:11" x14ac:dyDescent="0.2">
      <c r="A79" s="45" t="s">
        <v>13</v>
      </c>
      <c r="B79" s="154"/>
      <c r="C79" s="24"/>
      <c r="D79" s="152"/>
      <c r="E79" s="155"/>
      <c r="F79" s="150"/>
      <c r="G79" s="150"/>
    </row>
    <row r="80" spans="1:11" x14ac:dyDescent="0.2">
      <c r="A80" s="167"/>
      <c r="B80" s="154"/>
      <c r="C80" s="24"/>
      <c r="D80" s="163"/>
      <c r="E80" s="24"/>
      <c r="F80" s="150"/>
      <c r="G80" s="150"/>
    </row>
    <row r="81" spans="1:11" s="26" customFormat="1" ht="13.5" x14ac:dyDescent="0.25">
      <c r="A81" s="170" t="s">
        <v>145</v>
      </c>
      <c r="B81" s="183">
        <v>2448</v>
      </c>
      <c r="C81" s="184">
        <v>1200</v>
      </c>
      <c r="D81" s="185">
        <v>1000</v>
      </c>
      <c r="E81" s="184">
        <v>248</v>
      </c>
      <c r="F81" s="186">
        <v>0</v>
      </c>
      <c r="G81" s="183">
        <v>2448</v>
      </c>
    </row>
    <row r="82" spans="1:11" s="26" customFormat="1" ht="13.5" x14ac:dyDescent="0.25">
      <c r="A82" s="170" t="s">
        <v>146</v>
      </c>
      <c r="B82" s="183">
        <v>5559</v>
      </c>
      <c r="C82" s="184">
        <v>3000</v>
      </c>
      <c r="D82" s="185">
        <v>2559</v>
      </c>
      <c r="E82" s="184">
        <v>0</v>
      </c>
      <c r="F82" s="186">
        <v>0</v>
      </c>
      <c r="G82" s="183">
        <v>5559</v>
      </c>
    </row>
    <row r="83" spans="1:11" s="26" customFormat="1" ht="13.5" x14ac:dyDescent="0.25">
      <c r="A83" s="170" t="s">
        <v>147</v>
      </c>
      <c r="B83" s="183">
        <v>53040</v>
      </c>
      <c r="C83" s="184">
        <v>23000</v>
      </c>
      <c r="D83" s="185">
        <v>20000</v>
      </c>
      <c r="E83" s="184">
        <v>7000</v>
      </c>
      <c r="F83" s="186">
        <v>3040</v>
      </c>
      <c r="G83" s="183">
        <v>53040</v>
      </c>
    </row>
    <row r="84" spans="1:11" s="26" customFormat="1" ht="13.5" x14ac:dyDescent="0.25">
      <c r="A84" s="170" t="s">
        <v>148</v>
      </c>
      <c r="B84" s="183">
        <v>860.88</v>
      </c>
      <c r="C84" s="184">
        <v>500</v>
      </c>
      <c r="D84" s="185">
        <v>200</v>
      </c>
      <c r="E84" s="184">
        <v>160.88</v>
      </c>
      <c r="F84" s="186">
        <v>0</v>
      </c>
      <c r="G84" s="183">
        <v>860.88</v>
      </c>
    </row>
    <row r="85" spans="1:11" s="26" customFormat="1" ht="13.5" x14ac:dyDescent="0.25">
      <c r="A85" s="171" t="s">
        <v>149</v>
      </c>
      <c r="B85" s="183">
        <v>556.91999999999996</v>
      </c>
      <c r="C85" s="184">
        <v>200</v>
      </c>
      <c r="D85" s="185">
        <v>100</v>
      </c>
      <c r="E85" s="184">
        <v>256.92</v>
      </c>
      <c r="F85" s="186">
        <v>0</v>
      </c>
      <c r="G85" s="183">
        <v>556.91999999999996</v>
      </c>
    </row>
    <row r="86" spans="1:11" s="26" customFormat="1" ht="13.5" x14ac:dyDescent="0.25">
      <c r="A86" s="171" t="s">
        <v>150</v>
      </c>
      <c r="B86" s="183">
        <v>102000</v>
      </c>
      <c r="C86" s="184">
        <v>50000</v>
      </c>
      <c r="D86" s="185">
        <v>25000</v>
      </c>
      <c r="E86" s="184">
        <v>25000</v>
      </c>
      <c r="F86" s="186">
        <v>2000</v>
      </c>
      <c r="G86" s="183">
        <v>102000</v>
      </c>
    </row>
    <row r="87" spans="1:11" s="26" customFormat="1" x14ac:dyDescent="0.2">
      <c r="A87" s="31"/>
      <c r="B87" s="149"/>
      <c r="C87" s="64"/>
      <c r="D87" s="35"/>
      <c r="E87" s="166"/>
      <c r="F87" s="149"/>
      <c r="G87" s="149">
        <f t="shared" ref="G87" si="3">SUM(C87:F87)</f>
        <v>0</v>
      </c>
      <c r="K87" s="187"/>
    </row>
    <row r="88" spans="1:11" s="1" customFormat="1" x14ac:dyDescent="0.2">
      <c r="A88" s="30" t="s">
        <v>20</v>
      </c>
      <c r="B88" s="162">
        <f>SUM(B81:B86)</f>
        <v>164464.79999999999</v>
      </c>
      <c r="C88" s="156">
        <f>SUM(C81:C87)</f>
        <v>77900</v>
      </c>
      <c r="D88" s="156">
        <f>SUM(D81:D87)</f>
        <v>48859</v>
      </c>
      <c r="E88" s="156">
        <f>SUM(E81:E87)</f>
        <v>32665.8</v>
      </c>
      <c r="F88" s="156">
        <f>SUM(F81:F87)</f>
        <v>5040</v>
      </c>
      <c r="G88" s="156">
        <f>SUM(G81:G87)</f>
        <v>164464.79999999999</v>
      </c>
      <c r="H88" s="41"/>
    </row>
    <row r="89" spans="1:11" s="1" customFormat="1" ht="13.5" thickBot="1" x14ac:dyDescent="0.25">
      <c r="A89" s="30"/>
      <c r="B89" s="155"/>
      <c r="C89" s="156"/>
      <c r="D89" s="156"/>
      <c r="E89" s="156"/>
      <c r="F89" s="156"/>
      <c r="G89" s="156"/>
      <c r="H89" s="41"/>
    </row>
    <row r="90" spans="1:11" ht="16.5" thickBot="1" x14ac:dyDescent="0.3">
      <c r="A90" s="17" t="s">
        <v>22</v>
      </c>
      <c r="B90" s="64">
        <f t="shared" ref="B90:G90" si="4">B88+B78+B74+B64+B52+B48</f>
        <v>2312730.0900000003</v>
      </c>
      <c r="C90" s="64">
        <f t="shared" si="4"/>
        <v>1336850.26</v>
      </c>
      <c r="D90" s="64">
        <f t="shared" si="4"/>
        <v>467933.46</v>
      </c>
      <c r="E90" s="64">
        <f t="shared" si="4"/>
        <v>324508.68</v>
      </c>
      <c r="F90" s="64">
        <f t="shared" si="4"/>
        <v>183437.69</v>
      </c>
      <c r="G90" s="64">
        <f t="shared" si="4"/>
        <v>2312730.09</v>
      </c>
      <c r="H90" s="29"/>
      <c r="K90" s="150">
        <f>SUM(C90:F90)</f>
        <v>2312730.09</v>
      </c>
    </row>
    <row r="91" spans="1:11" s="1" customFormat="1" x14ac:dyDescent="0.2">
      <c r="A91" s="30"/>
      <c r="B91" s="156"/>
      <c r="C91" s="156"/>
      <c r="D91" s="156"/>
      <c r="E91" s="156"/>
      <c r="F91" s="156"/>
      <c r="G91" s="156"/>
      <c r="H91" s="41"/>
    </row>
    <row r="92" spans="1:11" ht="18" x14ac:dyDescent="0.25">
      <c r="A92" s="46" t="s">
        <v>52</v>
      </c>
      <c r="B92" s="146">
        <f t="shared" ref="B92:F92" si="5">B90+B31</f>
        <v>6654080.040000001</v>
      </c>
      <c r="C92" s="146">
        <f t="shared" si="5"/>
        <v>2422187.7599999998</v>
      </c>
      <c r="D92" s="146">
        <f t="shared" si="5"/>
        <v>1553270.96</v>
      </c>
      <c r="E92" s="146">
        <f t="shared" si="5"/>
        <v>1409846.16</v>
      </c>
      <c r="F92" s="146">
        <f t="shared" si="5"/>
        <v>1268775.1599999999</v>
      </c>
      <c r="G92" s="146">
        <f t="shared" ref="G92" si="6">G90+G31</f>
        <v>6654080.04</v>
      </c>
      <c r="K92" s="215">
        <f>SUM(C92:F92)</f>
        <v>6654080.04</v>
      </c>
    </row>
    <row r="95" spans="1:11" x14ac:dyDescent="0.2">
      <c r="F95" s="150"/>
    </row>
    <row r="96" spans="1:11" x14ac:dyDescent="0.2">
      <c r="A96" s="30"/>
      <c r="B96" s="30"/>
      <c r="C96" s="24"/>
      <c r="D96" s="24"/>
    </row>
  </sheetData>
  <printOptions horizontalCentered="1" gridLines="1"/>
  <pageMargins left="0.27" right="0.25" top="0.6" bottom="0.56000000000000005" header="0.27" footer="0.21"/>
  <pageSetup scale="73" fitToHeight="0" orientation="landscape" r:id="rId1"/>
  <headerFooter>
    <oddFooter>&amp;L&amp;F&amp;RPage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L73"/>
  <sheetViews>
    <sheetView workbookViewId="0">
      <pane xSplit="1" ySplit="4" topLeftCell="B35" activePane="bottomRight" state="frozen"/>
      <selection activeCell="B141" sqref="B141"/>
      <selection pane="topRight" activeCell="B141" sqref="B141"/>
      <selection pane="bottomLeft" activeCell="B141" sqref="B141"/>
      <selection pane="bottomRight" activeCell="L70" sqref="L70"/>
    </sheetView>
  </sheetViews>
  <sheetFormatPr defaultColWidth="9.140625" defaultRowHeight="12.75" x14ac:dyDescent="0.2"/>
  <cols>
    <col min="1" max="1" width="62.85546875" style="4" bestFit="1" customWidth="1"/>
    <col min="2" max="2" width="22.28515625" style="4" bestFit="1" customWidth="1"/>
    <col min="3" max="3" width="14" style="2" customWidth="1"/>
    <col min="4" max="4" width="14.28515625" style="2" bestFit="1" customWidth="1"/>
    <col min="5" max="5" width="14.28515625" style="3" bestFit="1" customWidth="1"/>
    <col min="6" max="6" width="14.28515625" style="4" bestFit="1" customWidth="1"/>
    <col min="7" max="7" width="13.85546875" style="4" customWidth="1"/>
    <col min="8" max="11" width="9.140625" style="4"/>
    <col min="12" max="12" width="10.140625" style="4" bestFit="1" customWidth="1"/>
    <col min="13" max="16384" width="9.140625" style="4"/>
  </cols>
  <sheetData>
    <row r="1" spans="1:7" x14ac:dyDescent="0.2">
      <c r="A1" s="1" t="s">
        <v>35</v>
      </c>
      <c r="B1" s="1"/>
    </row>
    <row r="2" spans="1:7" x14ac:dyDescent="0.2">
      <c r="A2" s="1"/>
      <c r="B2" s="1"/>
    </row>
    <row r="3" spans="1:7" s="8" customFormat="1" ht="20.25" customHeight="1" thickBot="1" x14ac:dyDescent="0.35">
      <c r="A3" s="5" t="s">
        <v>27</v>
      </c>
      <c r="B3" s="5"/>
      <c r="C3" s="55"/>
      <c r="D3" s="55"/>
      <c r="E3" s="7"/>
    </row>
    <row r="4" spans="1:7" s="9" customFormat="1" ht="26.25" thickBot="1" x14ac:dyDescent="0.25">
      <c r="B4" s="47" t="s">
        <v>24</v>
      </c>
      <c r="C4" s="59" t="s">
        <v>15</v>
      </c>
      <c r="D4" s="60" t="s">
        <v>16</v>
      </c>
      <c r="E4" s="12" t="s">
        <v>17</v>
      </c>
      <c r="F4" s="13" t="s">
        <v>18</v>
      </c>
      <c r="G4" s="13" t="s">
        <v>19</v>
      </c>
    </row>
    <row r="5" spans="1:7" s="9" customFormat="1" ht="13.5" thickBot="1" x14ac:dyDescent="0.25">
      <c r="B5" s="14"/>
      <c r="C5" s="63"/>
      <c r="D5" s="63"/>
      <c r="E5" s="16"/>
      <c r="F5" s="16"/>
      <c r="G5" s="16"/>
    </row>
    <row r="6" spans="1:7" s="9" customFormat="1" ht="16.5" thickBot="1" x14ac:dyDescent="0.3">
      <c r="A6" s="17" t="s">
        <v>6</v>
      </c>
      <c r="B6" s="18"/>
      <c r="C6" s="64"/>
      <c r="D6" s="64"/>
      <c r="E6" s="20"/>
    </row>
    <row r="7" spans="1:7" s="9" customFormat="1" ht="16.5" thickBot="1" x14ac:dyDescent="0.3">
      <c r="A7" s="21"/>
    </row>
    <row r="8" spans="1:7" s="25" customFormat="1" ht="13.5" thickBot="1" x14ac:dyDescent="0.25">
      <c r="A8" s="22" t="s">
        <v>0</v>
      </c>
      <c r="B8" s="23"/>
      <c r="C8" s="24"/>
      <c r="D8" s="24"/>
      <c r="E8" s="3"/>
    </row>
    <row r="9" spans="1:7" x14ac:dyDescent="0.2">
      <c r="B9" s="26"/>
      <c r="C9" s="27"/>
      <c r="D9" s="28"/>
      <c r="E9" s="27"/>
      <c r="F9" s="29"/>
      <c r="G9" s="29"/>
    </row>
    <row r="10" spans="1:7" x14ac:dyDescent="0.2">
      <c r="B10" s="26"/>
      <c r="C10" s="27"/>
      <c r="D10" s="28"/>
      <c r="E10" s="27"/>
      <c r="F10" s="29"/>
      <c r="G10" s="29"/>
    </row>
    <row r="11" spans="1:7" x14ac:dyDescent="0.2">
      <c r="A11" s="30"/>
      <c r="B11" s="31"/>
      <c r="C11" s="65"/>
      <c r="D11" s="66"/>
      <c r="E11" s="27"/>
      <c r="F11" s="29"/>
      <c r="G11" s="29"/>
    </row>
    <row r="12" spans="1:7" x14ac:dyDescent="0.2">
      <c r="A12" s="30" t="s">
        <v>20</v>
      </c>
      <c r="B12" s="194">
        <v>609610.62</v>
      </c>
      <c r="C12" s="129">
        <v>152402.66</v>
      </c>
      <c r="D12" s="129">
        <v>152402.66</v>
      </c>
      <c r="E12" s="129">
        <v>152402.65</v>
      </c>
      <c r="F12" s="129">
        <v>152402.65</v>
      </c>
      <c r="G12" s="194">
        <v>609610.62</v>
      </c>
    </row>
    <row r="13" spans="1:7" x14ac:dyDescent="0.2">
      <c r="A13" s="34" t="s">
        <v>1</v>
      </c>
      <c r="B13" s="195"/>
      <c r="C13" s="196"/>
      <c r="D13" s="197"/>
      <c r="E13" s="196"/>
      <c r="F13" s="129"/>
      <c r="G13" s="129"/>
    </row>
    <row r="14" spans="1:7" x14ac:dyDescent="0.2">
      <c r="B14" s="198"/>
      <c r="C14" s="196"/>
      <c r="D14" s="197"/>
      <c r="E14" s="196"/>
      <c r="F14" s="129"/>
      <c r="G14" s="129"/>
    </row>
    <row r="15" spans="1:7" x14ac:dyDescent="0.2">
      <c r="A15" s="30"/>
      <c r="B15" s="194"/>
      <c r="C15" s="199"/>
      <c r="D15" s="197"/>
      <c r="E15" s="196"/>
      <c r="F15" s="129"/>
      <c r="G15" s="129"/>
    </row>
    <row r="16" spans="1:7" x14ac:dyDescent="0.2">
      <c r="B16" s="198"/>
      <c r="C16" s="196"/>
      <c r="D16" s="197"/>
      <c r="E16" s="196"/>
      <c r="F16" s="129"/>
      <c r="G16" s="129"/>
    </row>
    <row r="17" spans="1:8" x14ac:dyDescent="0.2">
      <c r="A17" s="3" t="s">
        <v>20</v>
      </c>
      <c r="B17" s="197">
        <v>0</v>
      </c>
      <c r="C17" s="129">
        <f>SUM(C14:C16)</f>
        <v>0</v>
      </c>
      <c r="D17" s="129">
        <f>SUM(D14:D16)</f>
        <v>0</v>
      </c>
      <c r="E17" s="129">
        <f>SUM(E14:E16)</f>
        <v>0</v>
      </c>
      <c r="F17" s="129">
        <f>SUM(F14:F16)</f>
        <v>0</v>
      </c>
      <c r="G17" s="129">
        <f>SUM(G14:G16)</f>
        <v>0</v>
      </c>
    </row>
    <row r="18" spans="1:8" x14ac:dyDescent="0.2">
      <c r="A18" s="34" t="s">
        <v>2</v>
      </c>
      <c r="B18" s="195"/>
      <c r="C18" s="196"/>
      <c r="D18" s="197"/>
      <c r="E18" s="196"/>
      <c r="F18" s="129"/>
      <c r="G18" s="129"/>
    </row>
    <row r="19" spans="1:8" x14ac:dyDescent="0.2">
      <c r="B19" s="198"/>
      <c r="C19" s="196"/>
      <c r="D19" s="197"/>
      <c r="E19" s="196"/>
      <c r="F19" s="129"/>
      <c r="G19" s="129"/>
    </row>
    <row r="20" spans="1:8" x14ac:dyDescent="0.2">
      <c r="A20" s="30"/>
      <c r="B20" s="194"/>
      <c r="C20" s="199"/>
      <c r="D20" s="197"/>
      <c r="E20" s="196"/>
      <c r="F20" s="129"/>
      <c r="G20" s="129"/>
    </row>
    <row r="21" spans="1:8" x14ac:dyDescent="0.2">
      <c r="B21" s="198"/>
      <c r="C21" s="196"/>
      <c r="D21" s="197"/>
      <c r="E21" s="196"/>
      <c r="F21" s="129"/>
      <c r="G21" s="129"/>
    </row>
    <row r="22" spans="1:8" x14ac:dyDescent="0.2">
      <c r="A22" s="30"/>
      <c r="B22" s="194"/>
      <c r="C22" s="200"/>
      <c r="D22" s="197"/>
      <c r="E22" s="128"/>
      <c r="F22" s="129"/>
      <c r="G22" s="129"/>
    </row>
    <row r="23" spans="1:8" ht="13.5" thickBot="1" x14ac:dyDescent="0.25">
      <c r="A23" s="30" t="s">
        <v>20</v>
      </c>
      <c r="B23" s="194">
        <v>0</v>
      </c>
      <c r="C23" s="129">
        <f>SUM(C20:C22)</f>
        <v>0</v>
      </c>
      <c r="D23" s="129">
        <f>SUM(D20:D22)</f>
        <v>0</v>
      </c>
      <c r="E23" s="129">
        <f>SUM(E20:E22)</f>
        <v>0</v>
      </c>
      <c r="F23" s="129">
        <f>SUM(F20:F22)</f>
        <v>0</v>
      </c>
      <c r="G23" s="129">
        <f>SUM(G20:G22)</f>
        <v>0</v>
      </c>
    </row>
    <row r="24" spans="1:8" s="1" customFormat="1" ht="13.5" thickBot="1" x14ac:dyDescent="0.25">
      <c r="A24" s="38" t="s">
        <v>4</v>
      </c>
      <c r="B24" s="201"/>
      <c r="C24" s="128"/>
      <c r="D24" s="196"/>
      <c r="E24" s="138"/>
      <c r="F24" s="139"/>
      <c r="G24" s="139"/>
    </row>
    <row r="25" spans="1:8" s="1" customFormat="1" x14ac:dyDescent="0.2">
      <c r="A25" s="4"/>
      <c r="B25" s="198"/>
      <c r="C25" s="139"/>
      <c r="D25" s="199"/>
      <c r="E25" s="138"/>
      <c r="F25" s="139"/>
      <c r="G25" s="129"/>
    </row>
    <row r="26" spans="1:8" s="1" customFormat="1" x14ac:dyDescent="0.2">
      <c r="A26" s="30" t="s">
        <v>20</v>
      </c>
      <c r="B26" s="194">
        <v>152305.63</v>
      </c>
      <c r="C26" s="129">
        <v>38076.410000000003</v>
      </c>
      <c r="D26" s="129">
        <v>38076.410000000003</v>
      </c>
      <c r="E26" s="129">
        <v>38076.410000000003</v>
      </c>
      <c r="F26" s="129">
        <v>38076.400000000001</v>
      </c>
      <c r="G26" s="194">
        <v>152305.63</v>
      </c>
    </row>
    <row r="27" spans="1:8" s="1" customFormat="1" x14ac:dyDescent="0.2">
      <c r="A27" s="34" t="s">
        <v>3</v>
      </c>
      <c r="B27" s="202"/>
      <c r="C27" s="203"/>
      <c r="D27" s="204"/>
      <c r="E27" s="40"/>
      <c r="F27" s="41"/>
      <c r="G27" s="41"/>
    </row>
    <row r="28" spans="1:8" x14ac:dyDescent="0.2">
      <c r="B28" s="183"/>
      <c r="C28" s="205"/>
      <c r="D28" s="205"/>
      <c r="E28" s="206"/>
      <c r="F28" s="205"/>
      <c r="G28" s="205"/>
    </row>
    <row r="29" spans="1:8" x14ac:dyDescent="0.2">
      <c r="A29" s="30" t="s">
        <v>20</v>
      </c>
      <c r="B29" s="207">
        <v>0</v>
      </c>
      <c r="C29" s="205">
        <f>SUM(C27:C28)</f>
        <v>0</v>
      </c>
      <c r="D29" s="205">
        <f>SUM(D27:D28)</f>
        <v>0</v>
      </c>
      <c r="E29" s="205">
        <f>SUM(E27:E28)</f>
        <v>0</v>
      </c>
      <c r="F29" s="205">
        <f>SUM(F27:F28)</f>
        <v>0</v>
      </c>
      <c r="G29" s="205">
        <f>SUM(C29:F29)</f>
        <v>0</v>
      </c>
    </row>
    <row r="30" spans="1:8" ht="13.5" thickBot="1" x14ac:dyDescent="0.25">
      <c r="A30" s="30"/>
      <c r="B30" s="207"/>
      <c r="C30" s="205"/>
      <c r="D30" s="205"/>
      <c r="E30" s="205"/>
      <c r="F30" s="205"/>
      <c r="G30" s="205"/>
    </row>
    <row r="31" spans="1:8" ht="16.5" thickBot="1" x14ac:dyDescent="0.3">
      <c r="A31" s="17" t="s">
        <v>21</v>
      </c>
      <c r="B31" s="208">
        <f t="shared" ref="B31:G31" si="0">B29+B26+B23+B17+B12</f>
        <v>761916.25</v>
      </c>
      <c r="C31" s="200">
        <f t="shared" si="0"/>
        <v>190479.07</v>
      </c>
      <c r="D31" s="200">
        <f t="shared" si="0"/>
        <v>190479.07</v>
      </c>
      <c r="E31" s="200">
        <f t="shared" si="0"/>
        <v>190479.06</v>
      </c>
      <c r="F31" s="200">
        <f t="shared" si="0"/>
        <v>190479.05</v>
      </c>
      <c r="G31" s="208">
        <f t="shared" si="0"/>
        <v>761916.25</v>
      </c>
      <c r="H31" s="29"/>
    </row>
    <row r="32" spans="1:8" ht="13.5" thickBot="1" x14ac:dyDescent="0.25">
      <c r="A32" s="30"/>
      <c r="B32" s="151"/>
      <c r="C32" s="150"/>
      <c r="D32" s="150"/>
      <c r="E32" s="150"/>
      <c r="F32" s="150"/>
      <c r="G32" s="150"/>
    </row>
    <row r="33" spans="1:8" ht="16.5" thickBot="1" x14ac:dyDescent="0.3">
      <c r="A33" s="17" t="s">
        <v>5</v>
      </c>
      <c r="B33" s="159"/>
      <c r="C33" s="150"/>
      <c r="D33" s="150"/>
      <c r="E33" s="150"/>
      <c r="F33" s="150"/>
      <c r="G33" s="150"/>
    </row>
    <row r="34" spans="1:8" ht="16.5" thickBot="1" x14ac:dyDescent="0.3">
      <c r="A34" s="43"/>
      <c r="B34" s="159"/>
      <c r="C34" s="157"/>
      <c r="D34" s="24"/>
      <c r="E34" s="2"/>
      <c r="F34" s="150"/>
      <c r="G34" s="150"/>
    </row>
    <row r="35" spans="1:8" ht="13.5" thickBot="1" x14ac:dyDescent="0.25">
      <c r="A35" s="38" t="s">
        <v>7</v>
      </c>
      <c r="B35" s="190"/>
      <c r="C35" s="24"/>
      <c r="D35" s="24"/>
      <c r="E35" s="2"/>
      <c r="F35" s="150"/>
      <c r="G35" s="150"/>
    </row>
    <row r="36" spans="1:8" ht="13.5" x14ac:dyDescent="0.25">
      <c r="A36" s="170" t="s">
        <v>151</v>
      </c>
      <c r="B36" s="190"/>
      <c r="C36" s="24"/>
      <c r="E36" s="160"/>
      <c r="F36" s="150"/>
      <c r="G36" s="150"/>
    </row>
    <row r="37" spans="1:8" x14ac:dyDescent="0.2">
      <c r="A37" s="30"/>
      <c r="B37" s="162"/>
      <c r="C37" s="161"/>
      <c r="D37" s="24"/>
      <c r="E37" s="2"/>
      <c r="F37" s="150"/>
      <c r="G37" s="150"/>
    </row>
    <row r="38" spans="1:8" ht="13.5" thickBot="1" x14ac:dyDescent="0.25">
      <c r="A38" s="30" t="s">
        <v>20</v>
      </c>
      <c r="B38" s="209">
        <v>2061.42</v>
      </c>
      <c r="C38" s="129">
        <v>1000</v>
      </c>
      <c r="D38" s="129">
        <v>500</v>
      </c>
      <c r="E38" s="129">
        <v>500</v>
      </c>
      <c r="F38" s="129">
        <v>61.42</v>
      </c>
      <c r="G38" s="209">
        <f>SUM(C38:F38)</f>
        <v>2061.42</v>
      </c>
      <c r="H38" s="29"/>
    </row>
    <row r="39" spans="1:8" ht="13.5" thickBot="1" x14ac:dyDescent="0.25">
      <c r="A39" s="38" t="s">
        <v>9</v>
      </c>
      <c r="B39" s="190"/>
      <c r="E39" s="2"/>
      <c r="F39" s="150"/>
      <c r="G39" s="150"/>
    </row>
    <row r="40" spans="1:8" x14ac:dyDescent="0.2">
      <c r="A40" s="30"/>
      <c r="B40" s="162"/>
      <c r="C40" s="155"/>
      <c r="E40" s="2"/>
      <c r="F40" s="150"/>
      <c r="G40" s="150">
        <f>SUM(C40:F40)</f>
        <v>0</v>
      </c>
    </row>
    <row r="41" spans="1:8" ht="13.5" thickBot="1" x14ac:dyDescent="0.25">
      <c r="A41" s="30" t="s">
        <v>20</v>
      </c>
      <c r="B41" s="162"/>
      <c r="C41" s="150">
        <f>SUM(C40:C40)</f>
        <v>0</v>
      </c>
      <c r="D41" s="150">
        <f>SUM(D40:D40)</f>
        <v>0</v>
      </c>
      <c r="E41" s="150">
        <f>SUM(E40:E40)</f>
        <v>0</v>
      </c>
      <c r="F41" s="150">
        <f>SUM(F40:F40)</f>
        <v>0</v>
      </c>
      <c r="G41" s="150">
        <f>SUM(G40:G40)</f>
        <v>0</v>
      </c>
      <c r="H41" s="29"/>
    </row>
    <row r="42" spans="1:8" ht="13.5" thickBot="1" x14ac:dyDescent="0.25">
      <c r="A42" s="38" t="s">
        <v>8</v>
      </c>
      <c r="B42" s="190"/>
      <c r="E42" s="2"/>
      <c r="F42" s="150"/>
      <c r="G42" s="150"/>
    </row>
    <row r="43" spans="1:8" x14ac:dyDescent="0.2">
      <c r="A43" s="30"/>
      <c r="B43" s="162"/>
      <c r="E43" s="2"/>
      <c r="F43" s="150"/>
      <c r="G43" s="150">
        <f t="shared" ref="G43:G44" si="1">SUM(C43:F43)</f>
        <v>0</v>
      </c>
    </row>
    <row r="44" spans="1:8" x14ac:dyDescent="0.2">
      <c r="A44" s="30"/>
      <c r="B44" s="162"/>
      <c r="C44" s="155"/>
      <c r="E44" s="2"/>
      <c r="F44" s="150"/>
      <c r="G44" s="150">
        <f t="shared" si="1"/>
        <v>0</v>
      </c>
    </row>
    <row r="45" spans="1:8" ht="13.5" thickBot="1" x14ac:dyDescent="0.25">
      <c r="A45" s="30" t="s">
        <v>20</v>
      </c>
      <c r="B45" s="162"/>
      <c r="C45" s="150">
        <f>SUM(C43:C44)</f>
        <v>0</v>
      </c>
      <c r="D45" s="150">
        <f>SUM(D43:D44)</f>
        <v>0</v>
      </c>
      <c r="E45" s="150">
        <f>SUM(E43:E44)</f>
        <v>0</v>
      </c>
      <c r="F45" s="150">
        <f>SUM(F43:F44)</f>
        <v>0</v>
      </c>
      <c r="G45" s="150">
        <f>SUM(G43:G44)</f>
        <v>0</v>
      </c>
    </row>
    <row r="46" spans="1:8" ht="13.5" thickBot="1" x14ac:dyDescent="0.25">
      <c r="A46" s="38" t="s">
        <v>10</v>
      </c>
      <c r="B46" s="190"/>
      <c r="E46" s="2"/>
      <c r="F46" s="150"/>
      <c r="G46" s="150"/>
    </row>
    <row r="47" spans="1:8" ht="13.5" x14ac:dyDescent="0.25">
      <c r="A47" s="170"/>
      <c r="B47" s="190"/>
      <c r="C47" s="160"/>
      <c r="E47" s="2"/>
      <c r="F47" s="150"/>
      <c r="G47" s="150"/>
    </row>
    <row r="48" spans="1:8" x14ac:dyDescent="0.2">
      <c r="A48" s="30"/>
      <c r="B48" s="162"/>
      <c r="C48" s="160"/>
      <c r="E48" s="2"/>
      <c r="F48" s="150"/>
      <c r="G48" s="150">
        <f t="shared" ref="G48:G49" si="2">SUM(C48:F48)</f>
        <v>0</v>
      </c>
    </row>
    <row r="49" spans="1:8" x14ac:dyDescent="0.2">
      <c r="B49" s="191"/>
      <c r="E49" s="2"/>
      <c r="F49" s="150"/>
      <c r="G49" s="150">
        <f t="shared" si="2"/>
        <v>0</v>
      </c>
    </row>
    <row r="50" spans="1:8" ht="13.5" thickBot="1" x14ac:dyDescent="0.25">
      <c r="A50" s="30" t="s">
        <v>20</v>
      </c>
      <c r="B50" s="209">
        <v>2639.76</v>
      </c>
      <c r="C50" s="129">
        <v>1200</v>
      </c>
      <c r="D50" s="129">
        <v>1000</v>
      </c>
      <c r="E50" s="129">
        <v>250</v>
      </c>
      <c r="F50" s="129">
        <v>189.76</v>
      </c>
      <c r="G50" s="156">
        <f>SUM(C50:F50)</f>
        <v>2639.76</v>
      </c>
      <c r="H50" s="29"/>
    </row>
    <row r="51" spans="1:8" ht="13.5" thickBot="1" x14ac:dyDescent="0.25">
      <c r="A51" s="38" t="s">
        <v>11</v>
      </c>
      <c r="B51" s="190"/>
      <c r="E51" s="2"/>
      <c r="F51" s="150"/>
      <c r="G51" s="150"/>
    </row>
    <row r="52" spans="1:8" ht="13.5" x14ac:dyDescent="0.25">
      <c r="A52" s="170" t="s">
        <v>153</v>
      </c>
      <c r="B52" s="190"/>
      <c r="C52" s="160"/>
      <c r="D52" s="163"/>
      <c r="E52" s="2"/>
      <c r="F52" s="150"/>
      <c r="G52" s="150"/>
    </row>
    <row r="53" spans="1:8" x14ac:dyDescent="0.2">
      <c r="A53" s="30"/>
      <c r="B53" s="162"/>
      <c r="C53" s="160"/>
      <c r="D53" s="163"/>
      <c r="E53" s="2"/>
      <c r="F53" s="150"/>
      <c r="G53" s="150">
        <f t="shared" ref="G53:G54" si="3">SUM(C53:F53)</f>
        <v>0</v>
      </c>
    </row>
    <row r="54" spans="1:8" x14ac:dyDescent="0.2">
      <c r="A54" s="30" t="s">
        <v>14</v>
      </c>
      <c r="B54" s="162"/>
      <c r="C54" s="161"/>
      <c r="D54" s="163"/>
      <c r="E54" s="2"/>
      <c r="F54" s="150"/>
      <c r="G54" s="150">
        <f t="shared" si="3"/>
        <v>0</v>
      </c>
    </row>
    <row r="55" spans="1:8" x14ac:dyDescent="0.2">
      <c r="A55" s="30" t="s">
        <v>20</v>
      </c>
      <c r="B55" s="209">
        <v>3825</v>
      </c>
      <c r="C55" s="129">
        <v>2000</v>
      </c>
      <c r="D55" s="129">
        <v>1000</v>
      </c>
      <c r="E55" s="129">
        <v>450</v>
      </c>
      <c r="F55" s="129">
        <v>375</v>
      </c>
      <c r="G55" s="156">
        <f>SUM(C55:F55)</f>
        <v>3825</v>
      </c>
      <c r="H55" s="29"/>
    </row>
    <row r="56" spans="1:8" x14ac:dyDescent="0.2">
      <c r="A56" s="34" t="s">
        <v>12</v>
      </c>
      <c r="B56" s="188"/>
      <c r="C56" s="161"/>
      <c r="D56" s="163"/>
      <c r="E56" s="2"/>
      <c r="F56" s="150"/>
      <c r="G56" s="150"/>
    </row>
    <row r="57" spans="1:8" x14ac:dyDescent="0.2">
      <c r="A57" s="167"/>
      <c r="B57" s="190"/>
      <c r="C57" s="160"/>
      <c r="E57" s="2"/>
      <c r="F57" s="150"/>
      <c r="G57" s="150"/>
    </row>
    <row r="58" spans="1:8" x14ac:dyDescent="0.2">
      <c r="A58" s="30"/>
      <c r="B58" s="162"/>
      <c r="C58" s="164"/>
      <c r="E58" s="2"/>
      <c r="F58" s="150"/>
      <c r="G58" s="150">
        <f>SUM(C58:F58)</f>
        <v>0</v>
      </c>
    </row>
    <row r="59" spans="1:8" x14ac:dyDescent="0.2">
      <c r="A59" s="30" t="s">
        <v>20</v>
      </c>
      <c r="B59" s="162"/>
      <c r="C59" s="156">
        <f>SUM(C58:C58)</f>
        <v>0</v>
      </c>
      <c r="D59" s="156">
        <f>SUM(D58:D58)</f>
        <v>0</v>
      </c>
      <c r="E59" s="156">
        <f>SUM(E58:E58)</f>
        <v>0</v>
      </c>
      <c r="F59" s="156">
        <f>SUM(F58:F58)</f>
        <v>0</v>
      </c>
      <c r="G59" s="156">
        <f>SUM(G58:G58)</f>
        <v>0</v>
      </c>
      <c r="H59" s="29">
        <f>SUM(C59:F59)</f>
        <v>0</v>
      </c>
    </row>
    <row r="60" spans="1:8" x14ac:dyDescent="0.2">
      <c r="A60" s="45" t="s">
        <v>13</v>
      </c>
      <c r="B60" s="190"/>
      <c r="C60" s="24"/>
      <c r="D60" s="152"/>
      <c r="E60" s="155"/>
      <c r="F60" s="150"/>
      <c r="G60" s="150"/>
    </row>
    <row r="61" spans="1:8" ht="13.5" x14ac:dyDescent="0.25">
      <c r="A61" s="170" t="s">
        <v>152</v>
      </c>
      <c r="B61" s="190"/>
      <c r="C61" s="24"/>
      <c r="D61" s="163"/>
      <c r="E61" s="24"/>
      <c r="F61" s="150"/>
      <c r="G61" s="150"/>
    </row>
    <row r="62" spans="1:8" s="26" customFormat="1" ht="13.5" x14ac:dyDescent="0.25">
      <c r="A62" s="212" t="s">
        <v>76</v>
      </c>
      <c r="B62" s="153"/>
      <c r="C62" s="158"/>
      <c r="D62" s="35"/>
      <c r="E62" s="166"/>
      <c r="F62" s="149"/>
      <c r="G62" s="149"/>
    </row>
    <row r="63" spans="1:8" s="26" customFormat="1" x14ac:dyDescent="0.2">
      <c r="A63" s="31"/>
      <c r="B63" s="153"/>
      <c r="C63" s="64"/>
      <c r="D63" s="35"/>
      <c r="E63" s="166"/>
      <c r="F63" s="149"/>
      <c r="G63" s="149"/>
    </row>
    <row r="64" spans="1:8" s="26" customFormat="1" x14ac:dyDescent="0.2">
      <c r="A64" s="31"/>
      <c r="B64" s="153"/>
      <c r="C64" s="64"/>
      <c r="D64" s="35"/>
      <c r="E64" s="166"/>
      <c r="F64" s="149"/>
      <c r="G64" s="149">
        <f t="shared" ref="G64" si="4">SUM(C64:F64)</f>
        <v>0</v>
      </c>
    </row>
    <row r="65" spans="1:12" s="1" customFormat="1" x14ac:dyDescent="0.2">
      <c r="A65" s="30" t="s">
        <v>20</v>
      </c>
      <c r="B65" s="209">
        <v>3787.26</v>
      </c>
      <c r="C65" s="129">
        <v>2000</v>
      </c>
      <c r="D65" s="129">
        <v>1000</v>
      </c>
      <c r="E65" s="129">
        <v>500</v>
      </c>
      <c r="F65" s="129">
        <v>287.26</v>
      </c>
      <c r="G65" s="156">
        <f>SUM(C65:F65)</f>
        <v>3787.26</v>
      </c>
      <c r="H65" s="41"/>
    </row>
    <row r="66" spans="1:12" s="1" customFormat="1" ht="13.5" thickBot="1" x14ac:dyDescent="0.25">
      <c r="A66" s="30"/>
      <c r="B66" s="155"/>
      <c r="C66" s="156"/>
      <c r="D66" s="156"/>
      <c r="E66" s="156"/>
      <c r="F66" s="156"/>
      <c r="G66" s="156"/>
      <c r="H66" s="41"/>
    </row>
    <row r="67" spans="1:12" ht="16.5" thickBot="1" x14ac:dyDescent="0.3">
      <c r="A67" s="17" t="s">
        <v>22</v>
      </c>
      <c r="B67" s="64">
        <f t="shared" ref="B67:G67" si="5">B65+B59+B55+B50+B45+B41+B38</f>
        <v>12313.44</v>
      </c>
      <c r="C67" s="64">
        <f t="shared" si="5"/>
        <v>6200</v>
      </c>
      <c r="D67" s="64">
        <f t="shared" si="5"/>
        <v>3500</v>
      </c>
      <c r="E67" s="64">
        <f t="shared" si="5"/>
        <v>1700</v>
      </c>
      <c r="F67" s="64">
        <f t="shared" si="5"/>
        <v>913.43999999999994</v>
      </c>
      <c r="G67" s="64">
        <f t="shared" si="5"/>
        <v>12313.44</v>
      </c>
      <c r="H67" s="29"/>
    </row>
    <row r="68" spans="1:12" s="1" customFormat="1" x14ac:dyDescent="0.2">
      <c r="A68" s="30"/>
      <c r="B68" s="156"/>
      <c r="C68" s="156"/>
      <c r="D68" s="156"/>
      <c r="E68" s="156"/>
      <c r="F68" s="156"/>
      <c r="G68" s="156"/>
      <c r="H68" s="41"/>
    </row>
    <row r="69" spans="1:12" ht="18" x14ac:dyDescent="0.25">
      <c r="A69" s="46" t="s">
        <v>53</v>
      </c>
      <c r="B69" s="192">
        <f t="shared" ref="B69:G69" si="6">B67+B31</f>
        <v>774229.69</v>
      </c>
      <c r="C69" s="192">
        <f t="shared" si="6"/>
        <v>196679.07</v>
      </c>
      <c r="D69" s="192">
        <f t="shared" si="6"/>
        <v>193979.07</v>
      </c>
      <c r="E69" s="192">
        <f t="shared" si="6"/>
        <v>192179.06</v>
      </c>
      <c r="F69" s="192">
        <f t="shared" si="6"/>
        <v>191392.49</v>
      </c>
      <c r="G69" s="193">
        <f t="shared" si="6"/>
        <v>774229.69</v>
      </c>
      <c r="L69" s="150">
        <f>SUM(C69:F69)</f>
        <v>774229.69</v>
      </c>
    </row>
    <row r="73" spans="1:12" x14ac:dyDescent="0.2">
      <c r="A73" s="30"/>
      <c r="B73" s="30"/>
      <c r="C73" s="24"/>
      <c r="D73" s="24"/>
    </row>
  </sheetData>
  <printOptions horizontalCentered="1" gridLines="1"/>
  <pageMargins left="0.27" right="0.25" top="0.6" bottom="0.56000000000000005" header="0.27" footer="0.21"/>
  <pageSetup scale="87" fitToHeight="0" orientation="landscape" r:id="rId1"/>
  <headerFooter>
    <oddFooter>&amp;L&amp;F&amp;RPage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L65"/>
  <sheetViews>
    <sheetView workbookViewId="0">
      <pane xSplit="1" ySplit="4" topLeftCell="B28" activePane="bottomRight" state="frozen"/>
      <selection activeCell="B141" sqref="B141"/>
      <selection pane="topRight" activeCell="B141" sqref="B141"/>
      <selection pane="bottomLeft" activeCell="B141" sqref="B141"/>
      <selection pane="bottomRight" activeCell="L61" sqref="L61"/>
    </sheetView>
  </sheetViews>
  <sheetFormatPr defaultColWidth="9.140625" defaultRowHeight="12.75" x14ac:dyDescent="0.2"/>
  <cols>
    <col min="1" max="1" width="62.85546875" style="4" bestFit="1" customWidth="1"/>
    <col min="2" max="2" width="22.28515625" style="4" bestFit="1" customWidth="1"/>
    <col min="3" max="3" width="14" style="2" customWidth="1"/>
    <col min="4" max="4" width="12.7109375" style="2" customWidth="1"/>
    <col min="5" max="5" width="12.7109375" style="3" bestFit="1" customWidth="1"/>
    <col min="6" max="6" width="12.7109375" style="4" bestFit="1" customWidth="1"/>
    <col min="7" max="7" width="13.85546875" style="4" customWidth="1"/>
    <col min="8" max="9" width="9.140625" style="4"/>
    <col min="10" max="10" width="10.7109375" style="4" bestFit="1" customWidth="1"/>
    <col min="11" max="12" width="10.140625" style="4" bestFit="1" customWidth="1"/>
    <col min="13" max="16384" width="9.140625" style="4"/>
  </cols>
  <sheetData>
    <row r="1" spans="1:11" x14ac:dyDescent="0.2">
      <c r="A1" s="1" t="s">
        <v>35</v>
      </c>
      <c r="B1" s="1"/>
    </row>
    <row r="2" spans="1:11" x14ac:dyDescent="0.2">
      <c r="A2" s="1"/>
      <c r="B2" s="1"/>
    </row>
    <row r="3" spans="1:11" s="8" customFormat="1" ht="20.25" customHeight="1" thickBot="1" x14ac:dyDescent="0.35">
      <c r="A3" s="5" t="s">
        <v>28</v>
      </c>
      <c r="B3" s="5"/>
      <c r="C3" s="55"/>
      <c r="D3" s="55"/>
      <c r="E3" s="7"/>
    </row>
    <row r="4" spans="1:11" s="9" customFormat="1" ht="26.25" thickBot="1" x14ac:dyDescent="0.25">
      <c r="B4" s="47" t="s">
        <v>24</v>
      </c>
      <c r="C4" s="59" t="s">
        <v>15</v>
      </c>
      <c r="D4" s="60" t="s">
        <v>16</v>
      </c>
      <c r="E4" s="12" t="s">
        <v>17</v>
      </c>
      <c r="F4" s="13" t="s">
        <v>18</v>
      </c>
      <c r="G4" s="13" t="s">
        <v>19</v>
      </c>
    </row>
    <row r="5" spans="1:11" s="9" customFormat="1" ht="13.5" thickBot="1" x14ac:dyDescent="0.25">
      <c r="B5" s="14"/>
      <c r="C5" s="63"/>
      <c r="D5" s="63"/>
      <c r="E5" s="16"/>
      <c r="F5" s="16"/>
      <c r="G5" s="16"/>
    </row>
    <row r="6" spans="1:11" s="9" customFormat="1" ht="16.5" thickBot="1" x14ac:dyDescent="0.3">
      <c r="A6" s="17" t="s">
        <v>6</v>
      </c>
      <c r="B6" s="18"/>
      <c r="C6" s="64"/>
      <c r="D6" s="64"/>
      <c r="E6" s="20"/>
    </row>
    <row r="7" spans="1:11" s="9" customFormat="1" ht="16.5" thickBot="1" x14ac:dyDescent="0.3">
      <c r="A7" s="21"/>
      <c r="B7" s="81"/>
    </row>
    <row r="8" spans="1:11" s="25" customFormat="1" ht="13.5" thickBot="1" x14ac:dyDescent="0.25">
      <c r="A8" s="22" t="s">
        <v>0</v>
      </c>
      <c r="B8" s="78"/>
      <c r="C8" s="24"/>
      <c r="D8" s="24"/>
      <c r="E8" s="3"/>
    </row>
    <row r="9" spans="1:11" x14ac:dyDescent="0.2">
      <c r="B9" s="79"/>
      <c r="C9" s="27"/>
      <c r="D9" s="28"/>
      <c r="E9" s="27"/>
      <c r="F9" s="29"/>
      <c r="G9" s="29"/>
    </row>
    <row r="10" spans="1:11" x14ac:dyDescent="0.2">
      <c r="B10" s="79"/>
      <c r="C10" s="27"/>
      <c r="D10" s="28"/>
      <c r="E10" s="27"/>
      <c r="F10" s="29"/>
      <c r="G10" s="29"/>
    </row>
    <row r="11" spans="1:11" x14ac:dyDescent="0.2">
      <c r="A11" s="30"/>
      <c r="B11" s="76"/>
      <c r="C11" s="65"/>
      <c r="D11" s="66"/>
      <c r="E11" s="27"/>
      <c r="F11" s="29"/>
      <c r="G11" s="29"/>
    </row>
    <row r="12" spans="1:11" x14ac:dyDescent="0.2">
      <c r="A12" s="30" t="s">
        <v>20</v>
      </c>
      <c r="B12" s="153">
        <v>224448</v>
      </c>
      <c r="C12" s="168">
        <v>56112</v>
      </c>
      <c r="D12" s="168">
        <v>56112</v>
      </c>
      <c r="E12" s="168">
        <v>56112</v>
      </c>
      <c r="F12" s="168">
        <v>56112</v>
      </c>
      <c r="G12" s="156">
        <f>SUM(C12:F12)</f>
        <v>224448</v>
      </c>
      <c r="K12" s="150"/>
    </row>
    <row r="13" spans="1:11" x14ac:dyDescent="0.2">
      <c r="A13" s="34" t="s">
        <v>1</v>
      </c>
      <c r="B13" s="188"/>
      <c r="C13" s="24"/>
      <c r="D13" s="35"/>
      <c r="E13" s="24"/>
      <c r="F13" s="150"/>
      <c r="G13" s="150"/>
    </row>
    <row r="14" spans="1:11" x14ac:dyDescent="0.2">
      <c r="A14" s="3" t="s">
        <v>20</v>
      </c>
      <c r="B14" s="35"/>
      <c r="C14" s="150"/>
      <c r="D14" s="150"/>
      <c r="E14" s="150"/>
      <c r="F14" s="150"/>
      <c r="G14" s="150"/>
    </row>
    <row r="15" spans="1:11" x14ac:dyDescent="0.2">
      <c r="A15" s="34" t="s">
        <v>2</v>
      </c>
      <c r="B15" s="188"/>
      <c r="C15" s="24"/>
      <c r="D15" s="35"/>
      <c r="E15" s="24"/>
      <c r="F15" s="150"/>
      <c r="G15" s="150"/>
    </row>
    <row r="16" spans="1:11" x14ac:dyDescent="0.2">
      <c r="A16" s="30"/>
      <c r="B16" s="153"/>
      <c r="C16" s="64"/>
      <c r="D16" s="35"/>
      <c r="E16" s="2"/>
      <c r="F16" s="150"/>
      <c r="G16" s="150"/>
    </row>
    <row r="17" spans="1:8" ht="13.5" thickBot="1" x14ac:dyDescent="0.25">
      <c r="A17" s="30" t="s">
        <v>20</v>
      </c>
      <c r="B17" s="153"/>
      <c r="C17" s="150">
        <f>SUM(C16:C16)</f>
        <v>0</v>
      </c>
      <c r="D17" s="150">
        <f>SUM(D16:D16)</f>
        <v>0</v>
      </c>
      <c r="E17" s="150">
        <f>SUM(E16:E16)</f>
        <v>0</v>
      </c>
      <c r="F17" s="150">
        <f>SUM(F16:F16)</f>
        <v>0</v>
      </c>
      <c r="G17" s="150">
        <f>SUM(G16:G16)</f>
        <v>0</v>
      </c>
    </row>
    <row r="18" spans="1:8" s="1" customFormat="1" ht="13.5" thickBot="1" x14ac:dyDescent="0.25">
      <c r="A18" s="38" t="s">
        <v>4</v>
      </c>
      <c r="B18" s="190"/>
      <c r="C18" s="2"/>
      <c r="D18" s="24"/>
      <c r="E18" s="155"/>
      <c r="F18" s="156"/>
      <c r="G18" s="156"/>
    </row>
    <row r="19" spans="1:8" s="1" customFormat="1" x14ac:dyDescent="0.2">
      <c r="A19" s="4"/>
      <c r="B19" s="189"/>
      <c r="C19" s="156"/>
      <c r="D19" s="152"/>
      <c r="E19" s="155"/>
      <c r="F19" s="156"/>
      <c r="G19" s="150"/>
    </row>
    <row r="20" spans="1:8" s="1" customFormat="1" x14ac:dyDescent="0.2">
      <c r="A20" s="30" t="s">
        <v>20</v>
      </c>
      <c r="B20" s="207">
        <v>56076.26</v>
      </c>
      <c r="C20" s="120">
        <v>14019.07</v>
      </c>
      <c r="D20" s="120">
        <v>14019.07</v>
      </c>
      <c r="E20" s="120">
        <v>14019.06</v>
      </c>
      <c r="F20" s="120">
        <v>14019.06</v>
      </c>
      <c r="G20" s="214">
        <f>SUM(C20:F20)</f>
        <v>56076.259999999995</v>
      </c>
    </row>
    <row r="21" spans="1:8" s="1" customFormat="1" x14ac:dyDescent="0.2">
      <c r="A21" s="34" t="s">
        <v>3</v>
      </c>
      <c r="B21" s="188"/>
      <c r="C21" s="157"/>
      <c r="D21" s="24"/>
      <c r="E21" s="155"/>
      <c r="F21" s="156"/>
      <c r="G21" s="156"/>
    </row>
    <row r="22" spans="1:8" x14ac:dyDescent="0.2">
      <c r="B22" s="189"/>
      <c r="C22" s="150"/>
      <c r="D22" s="150"/>
      <c r="E22" s="2"/>
      <c r="F22" s="150"/>
      <c r="G22" s="150"/>
    </row>
    <row r="23" spans="1:8" x14ac:dyDescent="0.2">
      <c r="A23" s="30" t="s">
        <v>20</v>
      </c>
      <c r="B23" s="153"/>
      <c r="C23" s="150">
        <f>SUM(C21:C22)</f>
        <v>0</v>
      </c>
      <c r="D23" s="150">
        <f>SUM(D21:D22)</f>
        <v>0</v>
      </c>
      <c r="E23" s="150">
        <f>SUM(E21:E22)</f>
        <v>0</v>
      </c>
      <c r="F23" s="150">
        <f>SUM(F21:F22)</f>
        <v>0</v>
      </c>
      <c r="G23" s="150">
        <f>SUM(C23:F23)</f>
        <v>0</v>
      </c>
    </row>
    <row r="24" spans="1:8" ht="13.5" thickBot="1" x14ac:dyDescent="0.25">
      <c r="A24" s="30"/>
      <c r="B24" s="151"/>
      <c r="C24" s="150"/>
      <c r="D24" s="150"/>
      <c r="E24" s="150"/>
      <c r="F24" s="150"/>
      <c r="G24" s="150"/>
    </row>
    <row r="25" spans="1:8" ht="16.5" thickBot="1" x14ac:dyDescent="0.3">
      <c r="A25" s="17" t="s">
        <v>21</v>
      </c>
      <c r="B25" s="64">
        <f>B23+B20+B17+B14+B12</f>
        <v>280524.26</v>
      </c>
      <c r="C25" s="158">
        <f>C23+C20+C17+C14+C12</f>
        <v>70131.070000000007</v>
      </c>
      <c r="D25" s="158">
        <f>D23+D20+D17+D14+D12</f>
        <v>70131.070000000007</v>
      </c>
      <c r="E25" s="158">
        <f>E23+E20+E17+E14+E12</f>
        <v>70131.06</v>
      </c>
      <c r="F25" s="158">
        <f>F23+F20+F17+F14+F12</f>
        <v>70131.06</v>
      </c>
      <c r="G25" s="64">
        <f>SUM(C25:F25)</f>
        <v>280524.26</v>
      </c>
      <c r="H25" s="29"/>
    </row>
    <row r="26" spans="1:8" ht="13.5" thickBot="1" x14ac:dyDescent="0.25">
      <c r="A26" s="30"/>
      <c r="B26" s="31"/>
      <c r="C26" s="29"/>
      <c r="D26" s="29"/>
      <c r="E26" s="29"/>
      <c r="F26" s="29"/>
      <c r="G26" s="29"/>
    </row>
    <row r="27" spans="1:8" ht="16.5" thickBot="1" x14ac:dyDescent="0.3">
      <c r="A27" s="17" t="s">
        <v>5</v>
      </c>
      <c r="B27" s="18"/>
      <c r="C27" s="4"/>
      <c r="D27" s="4"/>
      <c r="E27" s="4"/>
    </row>
    <row r="28" spans="1:8" ht="16.5" thickBot="1" x14ac:dyDescent="0.3">
      <c r="A28" s="43"/>
      <c r="B28" s="18"/>
      <c r="C28" s="42"/>
      <c r="D28" s="27"/>
      <c r="E28" s="37"/>
      <c r="F28" s="29"/>
      <c r="G28" s="29"/>
    </row>
    <row r="29" spans="1:8" ht="13.5" thickBot="1" x14ac:dyDescent="0.25">
      <c r="A29" s="38" t="s">
        <v>7</v>
      </c>
      <c r="B29" s="80"/>
      <c r="C29" s="27"/>
      <c r="D29" s="27"/>
      <c r="E29" s="37"/>
      <c r="F29" s="29"/>
      <c r="G29" s="29"/>
    </row>
    <row r="30" spans="1:8" ht="13.5" x14ac:dyDescent="0.25">
      <c r="A30" s="169" t="s">
        <v>154</v>
      </c>
      <c r="B30" s="80"/>
      <c r="C30" s="27"/>
      <c r="D30" s="37"/>
      <c r="E30" s="44"/>
      <c r="F30" s="29"/>
      <c r="G30" s="29"/>
    </row>
    <row r="31" spans="1:8" x14ac:dyDescent="0.2">
      <c r="A31" s="30"/>
      <c r="B31" s="77"/>
      <c r="C31" s="67"/>
      <c r="D31" s="27"/>
      <c r="E31" s="37"/>
      <c r="F31" s="29"/>
      <c r="G31" s="29">
        <f t="shared" ref="G31" si="0">SUM(C31:F31)</f>
        <v>0</v>
      </c>
    </row>
    <row r="32" spans="1:8" ht="13.5" thickBot="1" x14ac:dyDescent="0.25">
      <c r="A32" s="30" t="s">
        <v>20</v>
      </c>
      <c r="B32" s="86">
        <v>7719.36</v>
      </c>
      <c r="C32" s="120">
        <v>2000</v>
      </c>
      <c r="D32" s="120">
        <v>3000</v>
      </c>
      <c r="E32" s="120">
        <v>2000</v>
      </c>
      <c r="F32" s="120">
        <v>719.36</v>
      </c>
      <c r="G32" s="156">
        <f>SUM(C32:F32)</f>
        <v>7719.36</v>
      </c>
      <c r="H32" s="29"/>
    </row>
    <row r="33" spans="1:10" ht="13.5" thickBot="1" x14ac:dyDescent="0.25">
      <c r="A33" s="38" t="s">
        <v>9</v>
      </c>
      <c r="B33" s="190"/>
      <c r="E33" s="2"/>
      <c r="F33" s="150"/>
      <c r="G33" s="150"/>
    </row>
    <row r="34" spans="1:10" x14ac:dyDescent="0.2">
      <c r="A34" s="30"/>
      <c r="B34" s="162"/>
      <c r="C34" s="155"/>
      <c r="E34" s="2"/>
      <c r="F34" s="150"/>
      <c r="G34" s="150">
        <f>SUM(C34:F34)</f>
        <v>0</v>
      </c>
    </row>
    <row r="35" spans="1:10" ht="13.5" thickBot="1" x14ac:dyDescent="0.25">
      <c r="A35" s="30" t="s">
        <v>20</v>
      </c>
      <c r="B35" s="162"/>
      <c r="C35" s="150">
        <f>SUM(C34:C34)</f>
        <v>0</v>
      </c>
      <c r="D35" s="150">
        <f>SUM(D34:D34)</f>
        <v>0</v>
      </c>
      <c r="E35" s="150">
        <f>SUM(E34:E34)</f>
        <v>0</v>
      </c>
      <c r="F35" s="150">
        <f>SUM(F34:F34)</f>
        <v>0</v>
      </c>
      <c r="G35" s="150">
        <f>SUM(G34:G34)</f>
        <v>0</v>
      </c>
      <c r="H35" s="29"/>
    </row>
    <row r="36" spans="1:10" ht="13.5" thickBot="1" x14ac:dyDescent="0.25">
      <c r="A36" s="38" t="s">
        <v>8</v>
      </c>
      <c r="B36" s="190"/>
      <c r="E36" s="2"/>
      <c r="F36" s="150"/>
      <c r="G36" s="150"/>
    </row>
    <row r="37" spans="1:10" x14ac:dyDescent="0.2">
      <c r="A37" s="30"/>
      <c r="B37" s="162"/>
      <c r="C37" s="155"/>
      <c r="E37" s="2"/>
      <c r="F37" s="150"/>
      <c r="G37" s="150">
        <f t="shared" ref="G37" si="1">SUM(C37:F37)</f>
        <v>0</v>
      </c>
    </row>
    <row r="38" spans="1:10" ht="13.5" thickBot="1" x14ac:dyDescent="0.25">
      <c r="A38" s="30" t="s">
        <v>20</v>
      </c>
      <c r="B38" s="162"/>
      <c r="C38" s="150">
        <f>SUM(C37:C37)</f>
        <v>0</v>
      </c>
      <c r="D38" s="150">
        <f>SUM(D37:D37)</f>
        <v>0</v>
      </c>
      <c r="E38" s="150">
        <f>SUM(E37:E37)</f>
        <v>0</v>
      </c>
      <c r="F38" s="150">
        <f>SUM(F37:F37)</f>
        <v>0</v>
      </c>
      <c r="G38" s="150">
        <f>SUM(G37:G37)</f>
        <v>0</v>
      </c>
    </row>
    <row r="39" spans="1:10" ht="13.5" thickBot="1" x14ac:dyDescent="0.25">
      <c r="A39" s="38" t="s">
        <v>10</v>
      </c>
      <c r="B39" s="190"/>
      <c r="E39" s="2"/>
      <c r="F39" s="150"/>
      <c r="G39" s="150"/>
    </row>
    <row r="40" spans="1:10" ht="13.5" x14ac:dyDescent="0.25">
      <c r="A40" s="169" t="s">
        <v>154</v>
      </c>
      <c r="B40" s="190"/>
      <c r="C40" s="160"/>
      <c r="E40" s="2"/>
      <c r="F40" s="150"/>
      <c r="G40" s="150"/>
    </row>
    <row r="41" spans="1:10" x14ac:dyDescent="0.2">
      <c r="A41" s="30"/>
      <c r="B41" s="162"/>
      <c r="C41" s="160"/>
      <c r="E41" s="2"/>
      <c r="F41" s="150"/>
      <c r="G41" s="150">
        <f t="shared" ref="G41:G42" si="2">SUM(C41:F41)</f>
        <v>0</v>
      </c>
    </row>
    <row r="42" spans="1:10" x14ac:dyDescent="0.2">
      <c r="B42" s="191"/>
      <c r="E42" s="2"/>
      <c r="F42" s="150"/>
      <c r="G42" s="150">
        <f t="shared" si="2"/>
        <v>0</v>
      </c>
    </row>
    <row r="43" spans="1:10" ht="13.5" thickBot="1" x14ac:dyDescent="0.25">
      <c r="A43" s="30" t="s">
        <v>20</v>
      </c>
      <c r="B43" s="86">
        <v>94038.9</v>
      </c>
      <c r="C43" s="120">
        <v>50000</v>
      </c>
      <c r="D43" s="120">
        <v>25000</v>
      </c>
      <c r="E43" s="120">
        <v>10000</v>
      </c>
      <c r="F43" s="120">
        <v>9038.9</v>
      </c>
      <c r="G43" s="156">
        <f>SUM(C43:F43)</f>
        <v>94038.9</v>
      </c>
      <c r="H43" s="29"/>
      <c r="J43" s="215"/>
    </row>
    <row r="44" spans="1:10" ht="13.5" thickBot="1" x14ac:dyDescent="0.25">
      <c r="A44" s="38" t="s">
        <v>11</v>
      </c>
      <c r="B44" s="190"/>
      <c r="E44" s="2"/>
      <c r="F44" s="150"/>
      <c r="G44" s="150"/>
    </row>
    <row r="45" spans="1:10" x14ac:dyDescent="0.2">
      <c r="A45" s="167"/>
      <c r="B45" s="190"/>
      <c r="C45" s="160"/>
      <c r="D45" s="163"/>
      <c r="E45" s="2"/>
      <c r="F45" s="150"/>
      <c r="G45" s="150"/>
    </row>
    <row r="46" spans="1:10" x14ac:dyDescent="0.2">
      <c r="A46" s="30"/>
      <c r="B46" s="162"/>
      <c r="C46" s="160"/>
      <c r="D46" s="163"/>
      <c r="E46" s="2"/>
      <c r="F46" s="150"/>
      <c r="G46" s="150">
        <f t="shared" ref="G46:G47" si="3">SUM(C46:F46)</f>
        <v>0</v>
      </c>
    </row>
    <row r="47" spans="1:10" x14ac:dyDescent="0.2">
      <c r="A47" s="30" t="s">
        <v>14</v>
      </c>
      <c r="B47" s="162"/>
      <c r="C47" s="161"/>
      <c r="D47" s="163"/>
      <c r="E47" s="2"/>
      <c r="F47" s="150"/>
      <c r="G47" s="150">
        <f t="shared" si="3"/>
        <v>0</v>
      </c>
    </row>
    <row r="48" spans="1:10" x14ac:dyDescent="0.2">
      <c r="A48" s="30" t="s">
        <v>20</v>
      </c>
      <c r="B48" s="162"/>
      <c r="C48" s="156">
        <f>SUM(C46:C47)</f>
        <v>0</v>
      </c>
      <c r="D48" s="156">
        <f>SUM(D46:D47)</f>
        <v>0</v>
      </c>
      <c r="E48" s="156">
        <f>SUM(E46:E47)</f>
        <v>0</v>
      </c>
      <c r="F48" s="156">
        <f>SUM(F46:F47)</f>
        <v>0</v>
      </c>
      <c r="G48" s="156">
        <f>SUM(G46:G47)</f>
        <v>0</v>
      </c>
      <c r="H48" s="29">
        <f>SUM(C48:F48)</f>
        <v>0</v>
      </c>
    </row>
    <row r="49" spans="1:12" x14ac:dyDescent="0.2">
      <c r="A49" s="34" t="s">
        <v>12</v>
      </c>
      <c r="B49" s="188"/>
      <c r="C49" s="161"/>
      <c r="D49" s="163"/>
      <c r="E49" s="2"/>
      <c r="F49" s="150"/>
      <c r="G49" s="150"/>
    </row>
    <row r="50" spans="1:12" x14ac:dyDescent="0.2">
      <c r="A50" s="167"/>
      <c r="B50" s="190"/>
      <c r="C50" s="160"/>
      <c r="E50" s="2"/>
      <c r="F50" s="150"/>
      <c r="G50" s="150"/>
    </row>
    <row r="51" spans="1:12" x14ac:dyDescent="0.2">
      <c r="A51" s="30"/>
      <c r="B51" s="162"/>
      <c r="C51" s="164"/>
      <c r="E51" s="2"/>
      <c r="F51" s="150"/>
      <c r="G51" s="150">
        <f>SUM(C51:F51)</f>
        <v>0</v>
      </c>
    </row>
    <row r="52" spans="1:12" x14ac:dyDescent="0.2">
      <c r="A52" s="30" t="s">
        <v>20</v>
      </c>
      <c r="B52" s="162"/>
      <c r="C52" s="156">
        <f>SUM(C51:C51)</f>
        <v>0</v>
      </c>
      <c r="D52" s="156">
        <f>SUM(D51:D51)</f>
        <v>0</v>
      </c>
      <c r="E52" s="156">
        <f>SUM(E51:E51)</f>
        <v>0</v>
      </c>
      <c r="F52" s="156">
        <f>SUM(F51:F51)</f>
        <v>0</v>
      </c>
      <c r="G52" s="156">
        <f>SUM(G51:G51)</f>
        <v>0</v>
      </c>
      <c r="H52" s="29">
        <f>SUM(C52:F52)</f>
        <v>0</v>
      </c>
    </row>
    <row r="53" spans="1:12" x14ac:dyDescent="0.2">
      <c r="A53" s="45" t="s">
        <v>13</v>
      </c>
      <c r="B53" s="190"/>
      <c r="C53" s="24"/>
      <c r="D53" s="152"/>
      <c r="E53" s="155"/>
      <c r="F53" s="150"/>
      <c r="G53" s="150"/>
    </row>
    <row r="54" spans="1:12" ht="13.5" x14ac:dyDescent="0.25">
      <c r="A54" s="169" t="s">
        <v>154</v>
      </c>
      <c r="B54" s="190"/>
      <c r="C54" s="24"/>
      <c r="D54" s="163"/>
      <c r="E54" s="24"/>
      <c r="F54" s="150"/>
      <c r="G54" s="150"/>
    </row>
    <row r="55" spans="1:12" s="26" customFormat="1" x14ac:dyDescent="0.2">
      <c r="A55" s="31"/>
      <c r="B55" s="153"/>
      <c r="C55" s="64"/>
      <c r="D55" s="35"/>
      <c r="E55" s="166"/>
      <c r="F55" s="149"/>
      <c r="G55" s="149">
        <f t="shared" ref="G55:G56" si="4">SUM(C55:F55)</f>
        <v>0</v>
      </c>
    </row>
    <row r="56" spans="1:12" s="26" customFormat="1" x14ac:dyDescent="0.2">
      <c r="A56" s="31"/>
      <c r="B56" s="153"/>
      <c r="C56" s="64"/>
      <c r="D56" s="35"/>
      <c r="E56" s="166"/>
      <c r="F56" s="149"/>
      <c r="G56" s="149">
        <f t="shared" si="4"/>
        <v>0</v>
      </c>
    </row>
    <row r="57" spans="1:12" s="1" customFormat="1" x14ac:dyDescent="0.2">
      <c r="A57" s="30" t="s">
        <v>20</v>
      </c>
      <c r="B57" s="162">
        <v>6701.4</v>
      </c>
      <c r="C57" s="129">
        <v>3000</v>
      </c>
      <c r="D57" s="129">
        <v>1500</v>
      </c>
      <c r="E57" s="129">
        <v>1600</v>
      </c>
      <c r="F57" s="129">
        <v>601.4</v>
      </c>
      <c r="G57" s="156">
        <f>SUM(C57:F57)</f>
        <v>6701.4</v>
      </c>
      <c r="H57" s="41"/>
      <c r="I57" s="139"/>
    </row>
    <row r="58" spans="1:12" s="1" customFormat="1" ht="13.5" thickBot="1" x14ac:dyDescent="0.25">
      <c r="A58" s="30"/>
      <c r="B58" s="155"/>
      <c r="C58" s="156"/>
      <c r="D58" s="156"/>
      <c r="E58" s="156"/>
      <c r="F58" s="156"/>
      <c r="G58" s="156"/>
      <c r="H58" s="41"/>
    </row>
    <row r="59" spans="1:12" ht="16.5" thickBot="1" x14ac:dyDescent="0.3">
      <c r="A59" s="17" t="s">
        <v>22</v>
      </c>
      <c r="B59" s="64">
        <f>B57+B52+B48+B43+B38+B35+B32</f>
        <v>108459.65999999999</v>
      </c>
      <c r="C59" s="64">
        <f>SUM(C32:C57)</f>
        <v>55000</v>
      </c>
      <c r="D59" s="64">
        <f>SUM(D32:D57)</f>
        <v>29500</v>
      </c>
      <c r="E59" s="64">
        <f>SUM(E32:E57)</f>
        <v>13600</v>
      </c>
      <c r="F59" s="64">
        <f>SUM(F32:F57)</f>
        <v>10359.66</v>
      </c>
      <c r="G59" s="64">
        <f>SUM(C59:F59)</f>
        <v>108459.66</v>
      </c>
      <c r="H59" s="29"/>
    </row>
    <row r="60" spans="1:12" s="1" customFormat="1" x14ac:dyDescent="0.2">
      <c r="A60" s="30"/>
      <c r="B60" s="156"/>
      <c r="C60" s="156"/>
      <c r="D60" s="156"/>
      <c r="E60" s="156"/>
      <c r="F60" s="156"/>
      <c r="G60" s="156"/>
      <c r="H60" s="41"/>
    </row>
    <row r="61" spans="1:12" ht="18" x14ac:dyDescent="0.25">
      <c r="A61" s="46" t="s">
        <v>54</v>
      </c>
      <c r="B61" s="192">
        <f t="shared" ref="B61:G61" si="5">B59+B25</f>
        <v>388983.92</v>
      </c>
      <c r="C61" s="192">
        <f t="shared" si="5"/>
        <v>125131.07</v>
      </c>
      <c r="D61" s="192">
        <f t="shared" si="5"/>
        <v>99631.07</v>
      </c>
      <c r="E61" s="192">
        <f t="shared" si="5"/>
        <v>83731.06</v>
      </c>
      <c r="F61" s="192">
        <f t="shared" si="5"/>
        <v>80490.720000000001</v>
      </c>
      <c r="G61" s="193">
        <f t="shared" si="5"/>
        <v>388983.92000000004</v>
      </c>
      <c r="K61" s="150"/>
      <c r="L61" s="150"/>
    </row>
    <row r="65" spans="1:4" x14ac:dyDescent="0.2">
      <c r="A65" s="30"/>
      <c r="B65" s="30"/>
      <c r="C65" s="24"/>
      <c r="D65" s="24"/>
    </row>
  </sheetData>
  <printOptions horizontalCentered="1" gridLines="1"/>
  <pageMargins left="0.27" right="0.25" top="0.6" bottom="0.56000000000000005" header="0.27" footer="0.21"/>
  <pageSetup scale="90" fitToHeight="0" orientation="landscape" r:id="rId1"/>
  <headerFooter>
    <oddFooter>&amp;L&amp;F&amp;RPage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20</vt:i4>
      </vt:variant>
    </vt:vector>
  </HeadingPairs>
  <TitlesOfParts>
    <vt:vector size="31" baseType="lpstr">
      <vt:lpstr>Summary</vt:lpstr>
      <vt:lpstr>FY14 CE0 - 1000</vt:lpstr>
      <vt:lpstr>FY14 CE0 - 100F</vt:lpstr>
      <vt:lpstr>FY14 CE0 - L200</vt:lpstr>
      <vt:lpstr>FY14 CE0 - L300 </vt:lpstr>
      <vt:lpstr>FY14 CE0 - L400</vt:lpstr>
      <vt:lpstr>FY13 CE0 - 1000</vt:lpstr>
      <vt:lpstr>FY13 CE0 - 100F</vt:lpstr>
      <vt:lpstr>FY13 CE0 - L200</vt:lpstr>
      <vt:lpstr>FY13 CE0 - L300</vt:lpstr>
      <vt:lpstr>FY13 CE0 - L400</vt:lpstr>
      <vt:lpstr>'FY13 CE0 - 1000'!Print_Area</vt:lpstr>
      <vt:lpstr>'FY13 CE0 - 100F'!Print_Area</vt:lpstr>
      <vt:lpstr>'FY13 CE0 - L200'!Print_Area</vt:lpstr>
      <vt:lpstr>'FY13 CE0 - L300'!Print_Area</vt:lpstr>
      <vt:lpstr>'FY13 CE0 - L400'!Print_Area</vt:lpstr>
      <vt:lpstr>'FY14 CE0 - 1000'!Print_Area</vt:lpstr>
      <vt:lpstr>'FY14 CE0 - 100F'!Print_Area</vt:lpstr>
      <vt:lpstr>'FY14 CE0 - L200'!Print_Area</vt:lpstr>
      <vt:lpstr>'FY14 CE0 - L300 '!Print_Area</vt:lpstr>
      <vt:lpstr>'FY14 CE0 - L400'!Print_Area</vt:lpstr>
      <vt:lpstr>'FY13 CE0 - 1000'!Print_Titles</vt:lpstr>
      <vt:lpstr>'FY13 CE0 - 100F'!Print_Titles</vt:lpstr>
      <vt:lpstr>'FY13 CE0 - L200'!Print_Titles</vt:lpstr>
      <vt:lpstr>'FY13 CE0 - L300'!Print_Titles</vt:lpstr>
      <vt:lpstr>'FY13 CE0 - L400'!Print_Titles</vt:lpstr>
      <vt:lpstr>'FY14 CE0 - 1000'!Print_Titles</vt:lpstr>
      <vt:lpstr>'FY14 CE0 - 100F'!Print_Titles</vt:lpstr>
      <vt:lpstr>'FY14 CE0 - L200'!Print_Titles</vt:lpstr>
      <vt:lpstr>'FY14 CE0 - L300 '!Print_Titles</vt:lpstr>
      <vt:lpstr>'FY14 CE0 - L400'!Print_Titles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Punnett</dc:creator>
  <cp:lastModifiedBy>Eva Poole</cp:lastModifiedBy>
  <cp:lastPrinted>2013-03-30T00:02:05Z</cp:lastPrinted>
  <dcterms:created xsi:type="dcterms:W3CDTF">2005-04-20T22:51:54Z</dcterms:created>
  <dcterms:modified xsi:type="dcterms:W3CDTF">2013-04-01T20:02:44Z</dcterms:modified>
</cp:coreProperties>
</file>