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30" windowWidth="12120" windowHeight="9120" activeTab="1"/>
  </bookViews>
  <sheets>
    <sheet name="FY14" sheetId="2" r:id="rId1"/>
    <sheet name="FY13" sheetId="3" r:id="rId2"/>
  </sheets>
  <definedNames>
    <definedName name="_xlnm.Print_Area" localSheetId="1">'FY13'!$A$1:$G$137</definedName>
    <definedName name="_xlnm.Print_Area" localSheetId="0">'FY14'!$A$1:$G$137</definedName>
    <definedName name="_xlnm.Print_Titles" localSheetId="1">'FY13'!$1:$1</definedName>
    <definedName name="_xlnm.Print_Titles" localSheetId="0">'FY14'!$1:$4</definedName>
  </definedNames>
  <calcPr calcId="145621"/>
</workbook>
</file>

<file path=xl/calcChain.xml><?xml version="1.0" encoding="utf-8"?>
<calcChain xmlns="http://schemas.openxmlformats.org/spreadsheetml/2006/main">
  <c r="D9" i="3" l="1"/>
  <c r="D25" i="3"/>
  <c r="D14" i="3"/>
  <c r="F37" i="3"/>
  <c r="E37" i="3"/>
  <c r="F66" i="3"/>
  <c r="E66" i="3"/>
  <c r="D68" i="3"/>
  <c r="D66" i="3"/>
  <c r="F67" i="3"/>
  <c r="B66" i="3" l="1"/>
  <c r="B66" i="2"/>
  <c r="F112" i="2"/>
  <c r="E112" i="2"/>
  <c r="D112" i="2"/>
  <c r="C112" i="2"/>
  <c r="F117" i="2" l="1"/>
  <c r="E117" i="2"/>
  <c r="D117" i="2"/>
  <c r="C117" i="2"/>
  <c r="B43" i="2"/>
  <c r="B62" i="2"/>
  <c r="B74" i="2"/>
  <c r="B109" i="2"/>
  <c r="B117" i="2"/>
  <c r="B133" i="2"/>
  <c r="F120" i="2"/>
  <c r="E120" i="2"/>
  <c r="D120" i="2"/>
  <c r="C120" i="2"/>
  <c r="E120" i="3"/>
  <c r="F112" i="3"/>
  <c r="E112" i="3"/>
  <c r="B135" i="2" l="1"/>
  <c r="F66" i="2"/>
  <c r="E66" i="2"/>
  <c r="D66" i="2"/>
  <c r="C66" i="2"/>
  <c r="F67" i="2"/>
  <c r="E67" i="2"/>
  <c r="D67" i="2"/>
  <c r="C67" i="2"/>
  <c r="F68" i="2"/>
  <c r="E68" i="2"/>
  <c r="D68" i="2"/>
  <c r="C68" i="2"/>
  <c r="B69" i="3"/>
  <c r="F69" i="3"/>
  <c r="F68" i="3"/>
  <c r="E68" i="3"/>
  <c r="F65" i="2"/>
  <c r="E65" i="2"/>
  <c r="D65" i="2"/>
  <c r="C65" i="2"/>
  <c r="C74" i="2" s="1"/>
  <c r="F37" i="2"/>
  <c r="E37" i="2"/>
  <c r="D37" i="2"/>
  <c r="C37" i="2"/>
  <c r="F15" i="2"/>
  <c r="F17" i="2" s="1"/>
  <c r="E15" i="2"/>
  <c r="E17" i="2" s="1"/>
  <c r="D15" i="2"/>
  <c r="D17" i="2" s="1"/>
  <c r="F10" i="2"/>
  <c r="F12" i="2" s="1"/>
  <c r="E10" i="2"/>
  <c r="E12" i="2" s="1"/>
  <c r="D10" i="2"/>
  <c r="D12" i="2" s="1"/>
  <c r="B29" i="2"/>
  <c r="B31" i="2" s="1"/>
  <c r="B137" i="2" s="1"/>
  <c r="B17" i="2"/>
  <c r="B12" i="2"/>
  <c r="B23" i="2"/>
  <c r="B26" i="2"/>
  <c r="F25" i="2"/>
  <c r="E25" i="2"/>
  <c r="D25" i="2"/>
  <c r="C15" i="2"/>
  <c r="C17" i="2" s="1"/>
  <c r="C10" i="2"/>
  <c r="C12" i="2" s="1"/>
  <c r="C25" i="2"/>
  <c r="B48" i="2"/>
  <c r="E69" i="3"/>
  <c r="B48" i="3"/>
  <c r="B133" i="3"/>
  <c r="B109" i="3"/>
  <c r="B117" i="3" s="1"/>
  <c r="B62" i="3"/>
  <c r="G25" i="2" l="1"/>
  <c r="B74" i="3"/>
  <c r="G69" i="3"/>
  <c r="E65" i="3"/>
  <c r="G65" i="3"/>
  <c r="D65" i="3"/>
  <c r="B23" i="3"/>
  <c r="B29" i="3"/>
  <c r="B43" i="3"/>
  <c r="B26" i="3"/>
  <c r="B17" i="3"/>
  <c r="B12" i="3"/>
  <c r="E14" i="3"/>
  <c r="F14" i="3" s="1"/>
  <c r="E9" i="3"/>
  <c r="F9" i="3" s="1"/>
  <c r="F25" i="3" l="1"/>
  <c r="B31" i="3"/>
  <c r="C26" i="3"/>
  <c r="E25" i="3"/>
  <c r="E26" i="3" s="1"/>
  <c r="B135" i="3"/>
  <c r="B137" i="3" s="1"/>
  <c r="F133" i="3"/>
  <c r="E133" i="3"/>
  <c r="D133" i="3"/>
  <c r="C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F117" i="3"/>
  <c r="E117" i="3"/>
  <c r="D117" i="3"/>
  <c r="C117" i="3"/>
  <c r="G116" i="3"/>
  <c r="G115" i="3"/>
  <c r="G114" i="3"/>
  <c r="G113" i="3"/>
  <c r="G112" i="3"/>
  <c r="F109" i="3"/>
  <c r="E109" i="3"/>
  <c r="D109" i="3"/>
  <c r="C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F74" i="3"/>
  <c r="E74" i="3"/>
  <c r="D74" i="3"/>
  <c r="C74" i="3"/>
  <c r="G73" i="3"/>
  <c r="G72" i="3"/>
  <c r="G71" i="3"/>
  <c r="G70" i="3"/>
  <c r="G68" i="3"/>
  <c r="G67" i="3"/>
  <c r="G66" i="3"/>
  <c r="F62" i="3"/>
  <c r="E62" i="3"/>
  <c r="D62" i="3"/>
  <c r="C62" i="3"/>
  <c r="G61" i="3"/>
  <c r="G60" i="3"/>
  <c r="G59" i="3"/>
  <c r="G58" i="3"/>
  <c r="G57" i="3"/>
  <c r="G56" i="3"/>
  <c r="G55" i="3"/>
  <c r="G54" i="3"/>
  <c r="G53" i="3"/>
  <c r="G52" i="3"/>
  <c r="G51" i="3"/>
  <c r="G50" i="3"/>
  <c r="F48" i="3"/>
  <c r="E48" i="3"/>
  <c r="D48" i="3"/>
  <c r="C48" i="3"/>
  <c r="G47" i="3"/>
  <c r="G46" i="3"/>
  <c r="G45" i="3"/>
  <c r="F43" i="3"/>
  <c r="E43" i="3"/>
  <c r="D43" i="3"/>
  <c r="C43" i="3"/>
  <c r="G42" i="3"/>
  <c r="G41" i="3"/>
  <c r="G40" i="3"/>
  <c r="G39" i="3"/>
  <c r="G38" i="3"/>
  <c r="G37" i="3"/>
  <c r="F29" i="3"/>
  <c r="E29" i="3"/>
  <c r="D29" i="3"/>
  <c r="C29" i="3"/>
  <c r="D26" i="3"/>
  <c r="F23" i="3"/>
  <c r="E23" i="3"/>
  <c r="D23" i="3"/>
  <c r="C23" i="3"/>
  <c r="G22" i="3"/>
  <c r="G21" i="3"/>
  <c r="G20" i="3"/>
  <c r="G19" i="3"/>
  <c r="F17" i="3"/>
  <c r="E17" i="3"/>
  <c r="D17" i="3"/>
  <c r="C17" i="3"/>
  <c r="G16" i="3"/>
  <c r="G15" i="3"/>
  <c r="G14" i="3"/>
  <c r="F12" i="3"/>
  <c r="E12" i="3"/>
  <c r="D12" i="3"/>
  <c r="C12" i="3"/>
  <c r="G11" i="3"/>
  <c r="G10" i="3"/>
  <c r="G9" i="3"/>
  <c r="F133" i="2"/>
  <c r="E133" i="2"/>
  <c r="D133" i="2"/>
  <c r="C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5" i="2"/>
  <c r="G114" i="2"/>
  <c r="G113" i="2"/>
  <c r="G116" i="2"/>
  <c r="G112" i="2"/>
  <c r="F109" i="2"/>
  <c r="E109" i="2"/>
  <c r="D109" i="2"/>
  <c r="C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F74" i="2"/>
  <c r="E74" i="2"/>
  <c r="D74" i="2"/>
  <c r="G73" i="2"/>
  <c r="G72" i="2"/>
  <c r="G71" i="2"/>
  <c r="G70" i="2"/>
  <c r="G69" i="2"/>
  <c r="G68" i="2"/>
  <c r="G67" i="2"/>
  <c r="G66" i="2"/>
  <c r="G65" i="2"/>
  <c r="F62" i="2"/>
  <c r="E62" i="2"/>
  <c r="D62" i="2"/>
  <c r="C62" i="2"/>
  <c r="G50" i="2"/>
  <c r="G61" i="2"/>
  <c r="G60" i="2"/>
  <c r="G59" i="2"/>
  <c r="G58" i="2"/>
  <c r="G57" i="2"/>
  <c r="G56" i="2"/>
  <c r="G55" i="2"/>
  <c r="G54" i="2"/>
  <c r="G53" i="2"/>
  <c r="G52" i="2"/>
  <c r="G51" i="2"/>
  <c r="F48" i="2"/>
  <c r="E48" i="2"/>
  <c r="D48" i="2"/>
  <c r="C48" i="2"/>
  <c r="G47" i="2"/>
  <c r="G46" i="2"/>
  <c r="G45" i="2"/>
  <c r="F43" i="2"/>
  <c r="E43" i="2"/>
  <c r="D43" i="2"/>
  <c r="C43" i="2"/>
  <c r="G42" i="2"/>
  <c r="G41" i="2"/>
  <c r="G40" i="2"/>
  <c r="G39" i="2"/>
  <c r="G38" i="2"/>
  <c r="G37" i="2"/>
  <c r="G22" i="2"/>
  <c r="G21" i="2"/>
  <c r="G20" i="2"/>
  <c r="G19" i="2"/>
  <c r="F29" i="2"/>
  <c r="E29" i="2"/>
  <c r="D29" i="2"/>
  <c r="C29" i="2"/>
  <c r="F26" i="2"/>
  <c r="E26" i="2"/>
  <c r="D26" i="2"/>
  <c r="C26" i="2"/>
  <c r="F23" i="2"/>
  <c r="F31" i="2" s="1"/>
  <c r="E23" i="2"/>
  <c r="D23" i="2"/>
  <c r="C23" i="2"/>
  <c r="G16" i="2"/>
  <c r="G15" i="2"/>
  <c r="G14" i="2"/>
  <c r="G11" i="2"/>
  <c r="G10" i="2"/>
  <c r="G48" i="3" l="1"/>
  <c r="G25" i="3"/>
  <c r="G74" i="3"/>
  <c r="G117" i="3"/>
  <c r="G12" i="2"/>
  <c r="G117" i="2"/>
  <c r="H105" i="3"/>
  <c r="C31" i="2"/>
  <c r="G133" i="2"/>
  <c r="G109" i="2"/>
  <c r="F135" i="2"/>
  <c r="F137" i="2" s="1"/>
  <c r="D31" i="2"/>
  <c r="G23" i="2"/>
  <c r="G48" i="2"/>
  <c r="D135" i="2"/>
  <c r="H74" i="2"/>
  <c r="G29" i="2"/>
  <c r="G43" i="3"/>
  <c r="F26" i="3"/>
  <c r="G26" i="3"/>
  <c r="G17" i="3"/>
  <c r="G23" i="3"/>
  <c r="C135" i="3"/>
  <c r="G12" i="3"/>
  <c r="H113" i="3"/>
  <c r="E31" i="2"/>
  <c r="G43" i="2"/>
  <c r="H48" i="2"/>
  <c r="G62" i="2"/>
  <c r="H117" i="2"/>
  <c r="F31" i="3"/>
  <c r="H39" i="3"/>
  <c r="H44" i="3"/>
  <c r="G133" i="3"/>
  <c r="H129" i="3"/>
  <c r="E135" i="2"/>
  <c r="D31" i="3"/>
  <c r="G62" i="3"/>
  <c r="D135" i="3"/>
  <c r="F135" i="3"/>
  <c r="C31" i="3"/>
  <c r="G17" i="2"/>
  <c r="G26" i="2"/>
  <c r="H43" i="2"/>
  <c r="G74" i="2"/>
  <c r="H109" i="2"/>
  <c r="H133" i="2"/>
  <c r="E31" i="3"/>
  <c r="G109" i="3"/>
  <c r="E135" i="3"/>
  <c r="G29" i="3"/>
  <c r="H70" i="3"/>
  <c r="C135" i="2"/>
  <c r="C137" i="3" l="1"/>
  <c r="G31" i="2"/>
  <c r="D137" i="2"/>
  <c r="C137" i="2"/>
  <c r="H31" i="2"/>
  <c r="D137" i="3"/>
  <c r="G135" i="2"/>
  <c r="F137" i="3"/>
  <c r="E137" i="3"/>
  <c r="G31" i="3"/>
  <c r="G137" i="3" s="1"/>
  <c r="H27" i="3"/>
  <c r="E137" i="2"/>
  <c r="G135" i="3"/>
  <c r="G137" i="2" l="1"/>
</calcChain>
</file>

<file path=xl/sharedStrings.xml><?xml version="1.0" encoding="utf-8"?>
<sst xmlns="http://schemas.openxmlformats.org/spreadsheetml/2006/main" count="110" uniqueCount="48">
  <si>
    <t>CSG 11: Regular Pay - Cont Full Time</t>
  </si>
  <si>
    <t>CSG 12: Regular Pay - Other</t>
  </si>
  <si>
    <t>CSG 13:Additional Gross Pay</t>
  </si>
  <si>
    <t>CSG 15: Overtime Pay</t>
  </si>
  <si>
    <t>CSG 14: Fringe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</si>
  <si>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</si>
  <si>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</si>
  <si>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</si>
  <si>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</si>
  <si>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</si>
  <si>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</si>
  <si>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</si>
  <si>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</si>
  <si>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</si>
  <si>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 xml:space="preserve"> </t>
  </si>
  <si>
    <t>Q1</t>
  </si>
  <si>
    <t>Q2</t>
  </si>
  <si>
    <t>Q3</t>
  </si>
  <si>
    <t>Q4</t>
  </si>
  <si>
    <t>Total</t>
  </si>
  <si>
    <t>List all contracts including vendor name, amount &amp; service provided. All bugeted funds must be accounted for.</t>
  </si>
  <si>
    <t>Subtotal</t>
  </si>
  <si>
    <t>Total Personal Services (PS)</t>
  </si>
  <si>
    <t>Total Non-Personal Services (NPS)</t>
  </si>
  <si>
    <t>Total FY 2014 Budget Request</t>
  </si>
  <si>
    <t>Total FY 2013 Approved Budget</t>
  </si>
  <si>
    <t>Attachment I - Spending Plan</t>
  </si>
  <si>
    <t>Office Supplies</t>
  </si>
  <si>
    <t>Travel for National Association State Board Education Conference</t>
  </si>
  <si>
    <t>Contractual Services with Captital Reporting Co for Transcribers for the Monthly Board Meetings</t>
  </si>
  <si>
    <t>Stipends for the Student State Board Representatives</t>
  </si>
  <si>
    <t xml:space="preserve">IT Equipment </t>
  </si>
  <si>
    <t>To Be Determined</t>
  </si>
  <si>
    <t>National Association of State Boards of Educations Membership Dues and related Costs</t>
  </si>
  <si>
    <t>Local funds for 12 FTEs</t>
  </si>
  <si>
    <t>Contractual Services for transcribing services by Capital Reporting Company</t>
  </si>
  <si>
    <t>Contract with a certied CBE for the design and management of a new online presence. Vendor to be determined.</t>
  </si>
  <si>
    <t>Contractual services required for research and analysis</t>
  </si>
  <si>
    <t>Purchase and maintenance of IT Equipment</t>
  </si>
  <si>
    <t>Program SB00 Budget Total for FY14</t>
  </si>
  <si>
    <t>Program SB00 Budget Total for FY13</t>
  </si>
  <si>
    <t>State Board Of Education (Program Code SB00)</t>
  </si>
  <si>
    <t>Local funds for 2 FTEs</t>
  </si>
  <si>
    <t>Local Funds for 9 members</t>
  </si>
  <si>
    <t>Local funds for 3 FTEs</t>
  </si>
  <si>
    <t>Local funds for 9 members</t>
  </si>
  <si>
    <t>Contractual services for photocopier maintenance, Ombudsman Case Management Software lease or purchase contract agreement, and services Vendors to be determined.</t>
  </si>
  <si>
    <t>P- Card Charges - For Travel - Out Of State, Professional Services Fees,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</si>
</sst>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Tahoma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2" xfId="2" applyNumberFormat="1" applyFont="1" applyBorder="1" applyAlignment="1">
      <alignment horizontal="center"/>
    </xf>
    <xf numFmtId="4" fontId="2" fillId="0" borderId="3" xfId="2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2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/>
    <xf numFmtId="6" fontId="3" fillId="0" borderId="0" xfId="2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2" applyNumberFormat="1" applyFont="1" applyAlignment="1">
      <alignment horizontal="right"/>
    </xf>
    <xf numFmtId="6" fontId="2" fillId="0" borderId="0" xfId="1" applyNumberFormat="1" applyFont="1" applyFill="1" applyAlignment="1">
      <alignment horizontal="right"/>
    </xf>
    <xf numFmtId="0" fontId="3" fillId="3" borderId="6" xfId="0" applyFont="1" applyFill="1" applyBorder="1" applyAlignment="1">
      <alignment horizontal="left"/>
    </xf>
    <xf numFmtId="4" fontId="3" fillId="0" borderId="0" xfId="1" applyNumberFormat="1" applyFont="1" applyFill="1" applyAlignment="1">
      <alignment horizontal="right"/>
    </xf>
    <xf numFmtId="164" fontId="3" fillId="0" borderId="0" xfId="2" applyNumberFormat="1" applyFont="1" applyAlignment="1">
      <alignment horizontal="right"/>
    </xf>
    <xf numFmtId="6" fontId="2" fillId="0" borderId="0" xfId="2" applyNumberFormat="1" applyFont="1" applyFill="1" applyBorder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3" borderId="1" xfId="0" applyFont="1" applyFill="1" applyBorder="1"/>
    <xf numFmtId="0" fontId="3" fillId="0" borderId="0" xfId="0" applyFont="1" applyFill="1" applyBorder="1"/>
    <xf numFmtId="6" fontId="2" fillId="0" borderId="0" xfId="0" applyNumberFormat="1" applyFont="1" applyAlignment="1">
      <alignment horizontal="right"/>
    </xf>
    <xf numFmtId="6" fontId="2" fillId="0" borderId="0" xfId="0" applyNumberFormat="1" applyFont="1"/>
    <xf numFmtId="6" fontId="3" fillId="0" borderId="0" xfId="2" applyNumberFormat="1" applyFont="1" applyBorder="1" applyAlignment="1">
      <alignment horizontal="right"/>
    </xf>
    <xf numFmtId="6" fontId="3" fillId="0" borderId="0" xfId="2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6" fontId="3" fillId="0" borderId="0" xfId="3" applyNumberFormat="1" applyFont="1" applyAlignment="1">
      <alignment horizontal="right"/>
    </xf>
    <xf numFmtId="6" fontId="2" fillId="0" borderId="0" xfId="2" applyNumberFormat="1" applyFont="1" applyBorder="1" applyAlignment="1">
      <alignment horizontal="right"/>
    </xf>
    <xf numFmtId="6" fontId="3" fillId="0" borderId="0" xfId="1" applyNumberFormat="1" applyFont="1" applyAlignment="1">
      <alignment horizontal="right"/>
    </xf>
    <xf numFmtId="6" fontId="2" fillId="0" borderId="0" xfId="3" applyNumberFormat="1" applyFont="1" applyAlignment="1">
      <alignment horizontal="right"/>
    </xf>
    <xf numFmtId="0" fontId="3" fillId="3" borderId="6" xfId="0" applyFont="1" applyFill="1" applyBorder="1"/>
    <xf numFmtId="6" fontId="3" fillId="0" borderId="0" xfId="2" applyNumberFormat="1" applyFont="1" applyFill="1" applyAlignment="1">
      <alignment horizontal="right"/>
    </xf>
    <xf numFmtId="6" fontId="3" fillId="0" borderId="0" xfId="0" applyNumberFormat="1" applyFont="1" applyFill="1"/>
    <xf numFmtId="6" fontId="3" fillId="0" borderId="0" xfId="0" applyNumberFormat="1" applyFont="1" applyFill="1" applyAlignment="1">
      <alignment horizontal="right"/>
    </xf>
    <xf numFmtId="0" fontId="7" fillId="4" borderId="8" xfId="0" applyFont="1" applyFill="1" applyBorder="1"/>
    <xf numFmtId="6" fontId="7" fillId="4" borderId="9" xfId="2" applyNumberFormat="1" applyFont="1" applyFill="1" applyBorder="1" applyAlignment="1">
      <alignment horizontal="right"/>
    </xf>
    <xf numFmtId="6" fontId="7" fillId="4" borderId="10" xfId="2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6" fontId="2" fillId="0" borderId="0" xfId="0" applyNumberFormat="1" applyFont="1" applyFill="1" applyAlignment="1">
      <alignment horizontal="right"/>
    </xf>
    <xf numFmtId="6" fontId="1" fillId="0" borderId="0" xfId="0" applyNumberFormat="1" applyFont="1"/>
    <xf numFmtId="6" fontId="1" fillId="0" borderId="0" xfId="2" applyNumberFormat="1" applyFont="1" applyAlignment="1">
      <alignment horizontal="right"/>
    </xf>
    <xf numFmtId="0" fontId="1" fillId="0" borderId="0" xfId="0" applyFont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6" fontId="3" fillId="0" borderId="0" xfId="2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6" fontId="6" fillId="0" borderId="0" xfId="0" applyNumberFormat="1" applyFont="1" applyFill="1" applyBorder="1" applyAlignment="1"/>
    <xf numFmtId="8" fontId="3" fillId="0" borderId="0" xfId="0" applyNumberFormat="1" applyFont="1" applyAlignment="1">
      <alignment horizontal="right"/>
    </xf>
    <xf numFmtId="8" fontId="3" fillId="0" borderId="0" xfId="0" applyNumberFormat="1" applyFont="1"/>
    <xf numFmtId="6" fontId="7" fillId="4" borderId="9" xfId="0" applyNumberFormat="1" applyFont="1" applyFill="1" applyBorder="1"/>
    <xf numFmtId="8" fontId="3" fillId="0" borderId="0" xfId="2" applyNumberFormat="1" applyFont="1" applyAlignment="1">
      <alignment horizontal="right"/>
    </xf>
    <xf numFmtId="6" fontId="9" fillId="0" borderId="0" xfId="0" applyNumberFormat="1" applyFont="1" applyFill="1" applyBorder="1" applyAlignment="1">
      <alignment horizontal="right"/>
    </xf>
    <xf numFmtId="6" fontId="1" fillId="0" borderId="0" xfId="0" applyNumberFormat="1" applyFont="1" applyFill="1" applyBorder="1"/>
    <xf numFmtId="8" fontId="3" fillId="0" borderId="0" xfId="3" applyNumberFormat="1" applyFont="1" applyAlignment="1">
      <alignment horizontal="right"/>
    </xf>
    <xf numFmtId="6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</cellXfs>
  <cellStyles count="6">
    <cellStyle name="Comma" xfId="1" builtinId="3"/>
    <cellStyle name="Currency" xfId="2" builtinId="4"/>
    <cellStyle name="Currency [0]" xfId="3" builtinId="7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RowHeight="12.75" x14ac:dyDescent="0.2"/>
  <cols>
    <col min="1" max="1" width="62.85546875" style="4" bestFit="1" customWidth="1"/>
    <col min="2" max="2" width="20.7109375" style="4" bestFit="1" customWidth="1"/>
    <col min="3" max="3" width="14" style="2" customWidth="1"/>
    <col min="4" max="4" width="14.140625" style="2" customWidth="1"/>
    <col min="5" max="5" width="13.5703125" style="3" customWidth="1"/>
    <col min="6" max="6" width="14.28515625" style="4" customWidth="1"/>
    <col min="7" max="7" width="13.85546875" style="4" customWidth="1"/>
    <col min="8" max="16384" width="9.140625" style="4"/>
  </cols>
  <sheetData>
    <row r="1" spans="1:7" x14ac:dyDescent="0.2">
      <c r="A1" s="1" t="s">
        <v>26</v>
      </c>
      <c r="B1" s="1"/>
    </row>
    <row r="2" spans="1:7" x14ac:dyDescent="0.2">
      <c r="A2" s="1"/>
      <c r="B2" s="1"/>
    </row>
    <row r="3" spans="1:7" s="8" customFormat="1" ht="20.25" customHeight="1" thickBot="1" x14ac:dyDescent="0.35">
      <c r="A3" s="14" t="s">
        <v>41</v>
      </c>
      <c r="B3" s="5"/>
      <c r="C3" s="6"/>
      <c r="D3" s="6"/>
      <c r="E3" s="7"/>
    </row>
    <row r="4" spans="1:7" s="9" customFormat="1" ht="26.25" thickBot="1" x14ac:dyDescent="0.25">
      <c r="B4" s="57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 x14ac:dyDescent="0.25">
      <c r="B5" s="14"/>
      <c r="C5" s="15"/>
      <c r="D5" s="15"/>
      <c r="E5" s="16"/>
      <c r="F5" s="16"/>
      <c r="G5" s="16"/>
    </row>
    <row r="6" spans="1:7" s="9" customFormat="1" ht="16.5" thickBot="1" x14ac:dyDescent="0.3">
      <c r="A6" s="17" t="s">
        <v>6</v>
      </c>
      <c r="B6" s="18"/>
      <c r="C6" s="19"/>
      <c r="D6" s="19"/>
      <c r="E6" s="20"/>
    </row>
    <row r="7" spans="1:7" s="9" customFormat="1" ht="16.5" thickBot="1" x14ac:dyDescent="0.3">
      <c r="A7" s="21"/>
    </row>
    <row r="8" spans="1:7" s="25" customFormat="1" ht="13.5" thickBot="1" x14ac:dyDescent="0.25">
      <c r="A8" s="22" t="s">
        <v>0</v>
      </c>
      <c r="B8" s="29"/>
      <c r="C8" s="24"/>
      <c r="D8" s="24"/>
      <c r="E8" s="3"/>
    </row>
    <row r="9" spans="1:7" x14ac:dyDescent="0.2">
      <c r="A9" s="61" t="s">
        <v>44</v>
      </c>
      <c r="B9" s="29"/>
      <c r="C9" s="27"/>
      <c r="D9" s="28"/>
      <c r="E9" s="27"/>
      <c r="F9" s="29"/>
      <c r="G9" s="29"/>
    </row>
    <row r="10" spans="1:7" x14ac:dyDescent="0.2">
      <c r="B10" s="29">
        <v>142854.29999999999</v>
      </c>
      <c r="C10" s="73">
        <f>$B$10/4</f>
        <v>35713.574999999997</v>
      </c>
      <c r="D10" s="73">
        <f>$B$10/4</f>
        <v>35713.574999999997</v>
      </c>
      <c r="E10" s="73">
        <f>$B$10/4</f>
        <v>35713.574999999997</v>
      </c>
      <c r="F10" s="73">
        <f>$B$10/4</f>
        <v>35713.574999999997</v>
      </c>
      <c r="G10" s="29">
        <f>SUM(C10:F10)</f>
        <v>142854.29999999999</v>
      </c>
    </row>
    <row r="11" spans="1:7" x14ac:dyDescent="0.2">
      <c r="A11" s="30"/>
      <c r="B11" s="31"/>
      <c r="C11" s="32"/>
      <c r="D11" s="33"/>
      <c r="E11" s="27"/>
      <c r="F11" s="29"/>
      <c r="G11" s="29">
        <f>SUM(C11:F11)</f>
        <v>0</v>
      </c>
    </row>
    <row r="12" spans="1:7" x14ac:dyDescent="0.2">
      <c r="A12" s="30" t="s">
        <v>21</v>
      </c>
      <c r="B12" s="58">
        <f t="shared" ref="B12:G12" si="0">SUM(B9:B11)</f>
        <v>142854.29999999999</v>
      </c>
      <c r="C12" s="42">
        <f t="shared" si="0"/>
        <v>35713.574999999997</v>
      </c>
      <c r="D12" s="42">
        <f t="shared" si="0"/>
        <v>35713.574999999997</v>
      </c>
      <c r="E12" s="42">
        <f t="shared" si="0"/>
        <v>35713.574999999997</v>
      </c>
      <c r="F12" s="42">
        <f t="shared" si="0"/>
        <v>35713.574999999997</v>
      </c>
      <c r="G12" s="42">
        <f t="shared" si="0"/>
        <v>142854.29999999999</v>
      </c>
    </row>
    <row r="13" spans="1:7" x14ac:dyDescent="0.2">
      <c r="A13" s="34" t="s">
        <v>1</v>
      </c>
      <c r="B13" s="23"/>
      <c r="C13" s="24"/>
      <c r="D13" s="35"/>
      <c r="E13" s="36"/>
    </row>
    <row r="14" spans="1:7" x14ac:dyDescent="0.2">
      <c r="A14" s="61" t="s">
        <v>43</v>
      </c>
      <c r="B14" s="29"/>
      <c r="C14" s="27"/>
      <c r="D14" s="28"/>
      <c r="E14" s="27"/>
      <c r="F14" s="29"/>
      <c r="G14" s="29">
        <f>SUM(C14:F14)</f>
        <v>0</v>
      </c>
    </row>
    <row r="15" spans="1:7" x14ac:dyDescent="0.2">
      <c r="A15" s="30"/>
      <c r="B15" s="29">
        <v>153033</v>
      </c>
      <c r="C15" s="73">
        <f>$B$15/4</f>
        <v>38258.25</v>
      </c>
      <c r="D15" s="73">
        <f>$B$15/4</f>
        <v>38258.25</v>
      </c>
      <c r="E15" s="73">
        <f>$B$15/4</f>
        <v>38258.25</v>
      </c>
      <c r="F15" s="73">
        <f>$B$15/4</f>
        <v>38258.25</v>
      </c>
      <c r="G15" s="29">
        <f>SUM(C15:F15)</f>
        <v>153033</v>
      </c>
    </row>
    <row r="16" spans="1:7" x14ac:dyDescent="0.2">
      <c r="B16" s="26"/>
      <c r="C16" s="27"/>
      <c r="D16" s="28"/>
      <c r="E16" s="27"/>
      <c r="F16" s="29"/>
      <c r="G16" s="29">
        <f>SUM(C16:F16)</f>
        <v>0</v>
      </c>
    </row>
    <row r="17" spans="1:8" x14ac:dyDescent="0.2">
      <c r="A17" s="3" t="s">
        <v>21</v>
      </c>
      <c r="B17" s="58">
        <f t="shared" ref="B17:G17" si="1">SUM(B14:B16)</f>
        <v>153033</v>
      </c>
      <c r="C17" s="42">
        <f t="shared" si="1"/>
        <v>38258.25</v>
      </c>
      <c r="D17" s="42">
        <f t="shared" si="1"/>
        <v>38258.25</v>
      </c>
      <c r="E17" s="42">
        <f t="shared" si="1"/>
        <v>38258.25</v>
      </c>
      <c r="F17" s="42">
        <f t="shared" si="1"/>
        <v>38258.25</v>
      </c>
      <c r="G17" s="42">
        <f t="shared" si="1"/>
        <v>153033</v>
      </c>
    </row>
    <row r="18" spans="1:8" x14ac:dyDescent="0.2">
      <c r="A18" s="34" t="s">
        <v>2</v>
      </c>
      <c r="B18" s="23"/>
      <c r="C18" s="27"/>
      <c r="D18" s="28"/>
      <c r="E18" s="27"/>
      <c r="F18" s="29"/>
      <c r="G18" s="29"/>
    </row>
    <row r="19" spans="1:8" x14ac:dyDescent="0.2">
      <c r="B19" s="26"/>
      <c r="C19" s="27"/>
      <c r="D19" s="28"/>
      <c r="E19" s="27"/>
      <c r="F19" s="29"/>
      <c r="G19" s="29">
        <f>SUM(C19:F19)</f>
        <v>0</v>
      </c>
    </row>
    <row r="20" spans="1:8" x14ac:dyDescent="0.2">
      <c r="A20" s="30"/>
      <c r="B20" s="31"/>
      <c r="C20" s="32"/>
      <c r="D20" s="28"/>
      <c r="E20" s="27"/>
      <c r="F20" s="29"/>
      <c r="G20" s="29">
        <f>SUM(C20:F20)</f>
        <v>0</v>
      </c>
    </row>
    <row r="21" spans="1:8" x14ac:dyDescent="0.2">
      <c r="B21" s="26"/>
      <c r="C21" s="27"/>
      <c r="D21" s="28"/>
      <c r="E21" s="27"/>
      <c r="F21" s="29"/>
      <c r="G21" s="29">
        <f>SUM(C21:F21)</f>
        <v>0</v>
      </c>
    </row>
    <row r="22" spans="1:8" x14ac:dyDescent="0.2">
      <c r="A22" s="30"/>
      <c r="B22" s="31"/>
      <c r="C22" s="37"/>
      <c r="D22" s="28"/>
      <c r="E22" s="38"/>
      <c r="F22" s="29"/>
      <c r="G22" s="29">
        <f>SUM(C22:F22)</f>
        <v>0</v>
      </c>
    </row>
    <row r="23" spans="1:8" ht="13.5" thickBot="1" x14ac:dyDescent="0.25">
      <c r="A23" s="30" t="s">
        <v>21</v>
      </c>
      <c r="B23" s="58">
        <f>B20</f>
        <v>0</v>
      </c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 x14ac:dyDescent="0.25">
      <c r="A24" s="39" t="s">
        <v>4</v>
      </c>
      <c r="B24" s="40"/>
      <c r="C24" s="38"/>
      <c r="D24" s="27"/>
      <c r="E24" s="41"/>
      <c r="F24" s="42"/>
      <c r="G24" s="42"/>
    </row>
    <row r="25" spans="1:8" s="1" customFormat="1" x14ac:dyDescent="0.2">
      <c r="A25" s="61" t="s">
        <v>34</v>
      </c>
      <c r="B25" s="29">
        <v>71604.73</v>
      </c>
      <c r="C25" s="59">
        <f>$B$25/4</f>
        <v>17901.182499999999</v>
      </c>
      <c r="D25" s="59">
        <f>$B$25/4</f>
        <v>17901.182499999999</v>
      </c>
      <c r="E25" s="59">
        <f>$B$25/4</f>
        <v>17901.182499999999</v>
      </c>
      <c r="F25" s="59">
        <f>$B$25/4</f>
        <v>17901.182499999999</v>
      </c>
      <c r="G25" s="29">
        <f>SUM(C25:F25)</f>
        <v>71604.73</v>
      </c>
    </row>
    <row r="26" spans="1:8" s="1" customFormat="1" x14ac:dyDescent="0.2">
      <c r="A26" s="30" t="s">
        <v>21</v>
      </c>
      <c r="B26" s="58">
        <f>B25</f>
        <v>71604.73</v>
      </c>
      <c r="C26" s="42">
        <f>SUM(C24:C25)</f>
        <v>17901.182499999999</v>
      </c>
      <c r="D26" s="42">
        <f>SUM(D24:D25)</f>
        <v>17901.182499999999</v>
      </c>
      <c r="E26" s="42">
        <f>SUM(E24:E25)</f>
        <v>17901.182499999999</v>
      </c>
      <c r="F26" s="42">
        <f>SUM(F24:F25)</f>
        <v>17901.182499999999</v>
      </c>
      <c r="G26" s="42">
        <f>SUM(C26:F26)</f>
        <v>71604.73</v>
      </c>
    </row>
    <row r="27" spans="1:8" s="1" customFormat="1" x14ac:dyDescent="0.2">
      <c r="A27" s="34" t="s">
        <v>3</v>
      </c>
      <c r="B27" s="23"/>
      <c r="C27" s="43"/>
      <c r="D27" s="27"/>
      <c r="E27" s="41"/>
      <c r="F27" s="42"/>
      <c r="G27" s="42"/>
    </row>
    <row r="28" spans="1:8" x14ac:dyDescent="0.2">
      <c r="B28" s="26"/>
      <c r="C28" s="29"/>
      <c r="D28" s="29"/>
      <c r="E28" s="38"/>
      <c r="F28" s="29"/>
      <c r="G28" s="29"/>
    </row>
    <row r="29" spans="1:8" x14ac:dyDescent="0.2">
      <c r="A29" s="30" t="s">
        <v>21</v>
      </c>
      <c r="B29" s="58">
        <f>SUM(B28)</f>
        <v>0</v>
      </c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 x14ac:dyDescent="0.25">
      <c r="A30" s="30"/>
      <c r="B30" s="31"/>
      <c r="C30" s="29"/>
      <c r="D30" s="29"/>
      <c r="E30" s="29"/>
      <c r="F30" s="29"/>
      <c r="G30" s="29"/>
    </row>
    <row r="31" spans="1:8" ht="16.5" thickBot="1" x14ac:dyDescent="0.3">
      <c r="A31" s="17" t="s">
        <v>22</v>
      </c>
      <c r="B31" s="74">
        <f t="shared" ref="B31:G31" si="2">B29+B26+B23+B17+B12</f>
        <v>367492.02999999997</v>
      </c>
      <c r="C31" s="37">
        <f t="shared" si="2"/>
        <v>91873.007499999992</v>
      </c>
      <c r="D31" s="37">
        <f t="shared" si="2"/>
        <v>91873.007499999992</v>
      </c>
      <c r="E31" s="37">
        <f t="shared" si="2"/>
        <v>91873.007499999992</v>
      </c>
      <c r="F31" s="37">
        <f t="shared" si="2"/>
        <v>91873.007499999992</v>
      </c>
      <c r="G31" s="37">
        <f t="shared" si="2"/>
        <v>367492.02999999997</v>
      </c>
      <c r="H31" s="29">
        <f>SUM(C31:F31)</f>
        <v>367492.02999999997</v>
      </c>
    </row>
    <row r="32" spans="1:8" ht="13.5" thickBot="1" x14ac:dyDescent="0.25">
      <c r="A32" s="30"/>
      <c r="B32" s="31"/>
      <c r="C32" s="29"/>
      <c r="D32" s="29"/>
      <c r="E32" s="29"/>
      <c r="F32" s="29"/>
      <c r="G32" s="29"/>
    </row>
    <row r="33" spans="1:8" ht="16.5" thickBot="1" x14ac:dyDescent="0.3">
      <c r="A33" s="17" t="s">
        <v>5</v>
      </c>
      <c r="B33" s="18"/>
      <c r="C33" s="4"/>
      <c r="D33" s="4"/>
      <c r="E33" s="4"/>
    </row>
    <row r="34" spans="1:8" ht="16.5" thickBot="1" x14ac:dyDescent="0.3">
      <c r="A34" s="45"/>
      <c r="B34" s="18"/>
      <c r="C34" s="43"/>
      <c r="D34" s="27"/>
      <c r="E34" s="38"/>
      <c r="F34" s="29"/>
      <c r="G34" s="29"/>
    </row>
    <row r="35" spans="1:8" ht="13.5" thickBot="1" x14ac:dyDescent="0.25">
      <c r="A35" s="39" t="s">
        <v>7</v>
      </c>
      <c r="B35" s="40"/>
      <c r="C35" s="27"/>
      <c r="D35" s="27"/>
      <c r="E35" s="38"/>
      <c r="F35" s="29"/>
      <c r="G35" s="29"/>
    </row>
    <row r="36" spans="1:8" ht="25.5" x14ac:dyDescent="0.2">
      <c r="A36" s="62" t="s">
        <v>20</v>
      </c>
      <c r="B36" s="40"/>
      <c r="C36" s="27"/>
      <c r="D36" s="38"/>
      <c r="E36" s="46"/>
      <c r="F36" s="29"/>
      <c r="G36" s="29"/>
    </row>
    <row r="37" spans="1:8" x14ac:dyDescent="0.2">
      <c r="A37" s="61" t="s">
        <v>27</v>
      </c>
      <c r="B37" s="29">
        <v>4000</v>
      </c>
      <c r="C37" s="27">
        <f>4000/4</f>
        <v>1000</v>
      </c>
      <c r="D37" s="27">
        <f>4000/4</f>
        <v>1000</v>
      </c>
      <c r="E37" s="27">
        <f>4000/4</f>
        <v>1000</v>
      </c>
      <c r="F37" s="27">
        <f>4000/4</f>
        <v>1000</v>
      </c>
      <c r="G37" s="29">
        <f t="shared" ref="G37:G42" si="3">SUM(C37:F37)</f>
        <v>4000</v>
      </c>
    </row>
    <row r="38" spans="1:8" x14ac:dyDescent="0.2">
      <c r="C38" s="27"/>
      <c r="D38" s="27"/>
      <c r="E38" s="38"/>
      <c r="F38" s="29"/>
      <c r="G38" s="29">
        <f t="shared" si="3"/>
        <v>0</v>
      </c>
    </row>
    <row r="39" spans="1:8" x14ac:dyDescent="0.2">
      <c r="C39" s="27"/>
      <c r="D39" s="27"/>
      <c r="E39" s="38"/>
      <c r="F39" s="29"/>
      <c r="G39" s="29">
        <f t="shared" si="3"/>
        <v>0</v>
      </c>
    </row>
    <row r="40" spans="1:8" x14ac:dyDescent="0.2">
      <c r="C40" s="27"/>
      <c r="D40" s="27"/>
      <c r="E40" s="38"/>
      <c r="F40" s="29"/>
      <c r="G40" s="29">
        <f t="shared" si="3"/>
        <v>0</v>
      </c>
    </row>
    <row r="41" spans="1:8" x14ac:dyDescent="0.2">
      <c r="A41" s="30"/>
      <c r="B41" s="30"/>
      <c r="C41" s="43"/>
      <c r="D41" s="27"/>
      <c r="E41" s="38"/>
      <c r="F41" s="29"/>
      <c r="G41" s="29">
        <f t="shared" si="3"/>
        <v>0</v>
      </c>
    </row>
    <row r="42" spans="1:8" x14ac:dyDescent="0.2">
      <c r="A42" s="30"/>
      <c r="B42" s="30"/>
      <c r="C42" s="47"/>
      <c r="D42" s="27"/>
      <c r="E42" s="38"/>
      <c r="F42" s="29"/>
      <c r="G42" s="29">
        <f t="shared" si="3"/>
        <v>0</v>
      </c>
    </row>
    <row r="43" spans="1:8" ht="13.5" thickBot="1" x14ac:dyDescent="0.25">
      <c r="A43" s="30" t="s">
        <v>21</v>
      </c>
      <c r="B43" s="58">
        <f>SUM(B37:B40)</f>
        <v>4000</v>
      </c>
      <c r="C43" s="42">
        <f>SUM(C37:C42)</f>
        <v>1000</v>
      </c>
      <c r="D43" s="42">
        <f>SUM(D37:D42)</f>
        <v>1000</v>
      </c>
      <c r="E43" s="42">
        <f>SUM(E37:E42)</f>
        <v>1000</v>
      </c>
      <c r="F43" s="42">
        <f>SUM(F37:F42)</f>
        <v>1000</v>
      </c>
      <c r="G43" s="42">
        <f>SUM(G37:G42)</f>
        <v>4000</v>
      </c>
      <c r="H43" s="29">
        <f>SUM(C43:F43)</f>
        <v>4000</v>
      </c>
    </row>
    <row r="44" spans="1:8" ht="13.5" thickBot="1" x14ac:dyDescent="0.25">
      <c r="A44" s="39" t="s">
        <v>9</v>
      </c>
      <c r="B44" s="40"/>
      <c r="C44" s="38"/>
      <c r="D44" s="38"/>
      <c r="E44" s="38"/>
      <c r="F44" s="29"/>
      <c r="G44" s="29"/>
    </row>
    <row r="45" spans="1:8" x14ac:dyDescent="0.2">
      <c r="A45" s="40" t="s">
        <v>20</v>
      </c>
      <c r="B45" s="40"/>
      <c r="C45" s="38"/>
      <c r="D45" s="38"/>
      <c r="E45" s="38"/>
      <c r="F45" s="29"/>
      <c r="G45" s="29">
        <f>SUM(C45:F45)</f>
        <v>0</v>
      </c>
    </row>
    <row r="46" spans="1:8" x14ac:dyDescent="0.2">
      <c r="A46" s="30"/>
      <c r="B46" s="30"/>
      <c r="C46" s="38"/>
      <c r="D46" s="38"/>
      <c r="E46" s="38"/>
      <c r="F46" s="29"/>
      <c r="G46" s="29">
        <f>SUM(C46:F46)</f>
        <v>0</v>
      </c>
    </row>
    <row r="47" spans="1:8" x14ac:dyDescent="0.2">
      <c r="A47" s="30"/>
      <c r="B47" s="30"/>
      <c r="C47" s="41"/>
      <c r="D47" s="38"/>
      <c r="E47" s="38"/>
      <c r="F47" s="29"/>
      <c r="G47" s="29">
        <f>SUM(C47:F47)</f>
        <v>0</v>
      </c>
    </row>
    <row r="48" spans="1:8" ht="13.5" thickBot="1" x14ac:dyDescent="0.25">
      <c r="A48" s="30" t="s">
        <v>21</v>
      </c>
      <c r="B48" s="58">
        <f>B45</f>
        <v>0</v>
      </c>
      <c r="C48" s="29">
        <f>SUM(C45:C47)</f>
        <v>0</v>
      </c>
      <c r="D48" s="29">
        <f>SUM(D45:D47)</f>
        <v>0</v>
      </c>
      <c r="E48" s="29">
        <f>SUM(E45:E47)</f>
        <v>0</v>
      </c>
      <c r="F48" s="29">
        <f>SUM(F45:F47)</f>
        <v>0</v>
      </c>
      <c r="G48" s="29">
        <f>SUM(G45:G47)</f>
        <v>0</v>
      </c>
      <c r="H48" s="29">
        <f>SUM(C48:F48)</f>
        <v>0</v>
      </c>
    </row>
    <row r="49" spans="1:7" ht="13.5" thickBot="1" x14ac:dyDescent="0.25">
      <c r="A49" s="39" t="s">
        <v>8</v>
      </c>
      <c r="B49" s="40"/>
      <c r="C49" s="38"/>
      <c r="D49" s="38"/>
      <c r="E49" s="38"/>
      <c r="F49" s="29"/>
      <c r="G49" s="29"/>
    </row>
    <row r="50" spans="1:7" x14ac:dyDescent="0.2">
      <c r="A50" s="40" t="s">
        <v>20</v>
      </c>
      <c r="B50" s="40"/>
      <c r="C50" s="38"/>
      <c r="D50" s="38"/>
      <c r="E50" s="38"/>
      <c r="F50" s="29"/>
      <c r="G50" s="29">
        <f t="shared" ref="G50:G61" si="4">SUM(C50:F50)</f>
        <v>0</v>
      </c>
    </row>
    <row r="51" spans="1:7" x14ac:dyDescent="0.2">
      <c r="A51" s="30"/>
      <c r="B51" s="30"/>
      <c r="C51" s="38"/>
      <c r="D51" s="38"/>
      <c r="E51" s="38"/>
      <c r="F51" s="29"/>
      <c r="G51" s="29">
        <f t="shared" si="4"/>
        <v>0</v>
      </c>
    </row>
    <row r="52" spans="1:7" x14ac:dyDescent="0.2">
      <c r="A52" s="30"/>
      <c r="B52" s="30"/>
      <c r="C52" s="38"/>
      <c r="D52" s="38"/>
      <c r="E52" s="38"/>
      <c r="F52" s="29"/>
      <c r="G52" s="29">
        <f t="shared" si="4"/>
        <v>0</v>
      </c>
    </row>
    <row r="53" spans="1:7" x14ac:dyDescent="0.2">
      <c r="A53" s="30"/>
      <c r="B53" s="30"/>
      <c r="C53" s="38"/>
      <c r="D53" s="38"/>
      <c r="E53" s="38"/>
      <c r="F53" s="29"/>
      <c r="G53" s="29">
        <f t="shared" si="4"/>
        <v>0</v>
      </c>
    </row>
    <row r="54" spans="1:7" x14ac:dyDescent="0.2">
      <c r="A54" s="30"/>
      <c r="B54" s="30"/>
      <c r="C54" s="38"/>
      <c r="D54" s="38"/>
      <c r="E54" s="38"/>
      <c r="F54" s="29"/>
      <c r="G54" s="29">
        <f t="shared" si="4"/>
        <v>0</v>
      </c>
    </row>
    <row r="55" spans="1:7" x14ac:dyDescent="0.2">
      <c r="A55" s="30"/>
      <c r="B55" s="30"/>
      <c r="C55" s="38"/>
      <c r="D55" s="38"/>
      <c r="E55" s="38"/>
      <c r="F55" s="29"/>
      <c r="G55" s="29">
        <f t="shared" si="4"/>
        <v>0</v>
      </c>
    </row>
    <row r="56" spans="1:7" x14ac:dyDescent="0.2">
      <c r="A56" s="30"/>
      <c r="B56" s="30"/>
      <c r="C56" s="38"/>
      <c r="D56" s="38"/>
      <c r="E56" s="38"/>
      <c r="F56" s="29"/>
      <c r="G56" s="29">
        <f t="shared" si="4"/>
        <v>0</v>
      </c>
    </row>
    <row r="57" spans="1:7" x14ac:dyDescent="0.2">
      <c r="A57" s="30"/>
      <c r="B57" s="30"/>
      <c r="C57" s="38"/>
      <c r="D57" s="38"/>
      <c r="E57" s="38"/>
      <c r="F57" s="29"/>
      <c r="G57" s="29">
        <f t="shared" si="4"/>
        <v>0</v>
      </c>
    </row>
    <row r="58" spans="1:7" x14ac:dyDescent="0.2">
      <c r="A58" s="30"/>
      <c r="B58" s="30"/>
      <c r="C58" s="38"/>
      <c r="D58" s="38"/>
      <c r="E58" s="38"/>
      <c r="F58" s="29"/>
      <c r="G58" s="29">
        <f t="shared" si="4"/>
        <v>0</v>
      </c>
    </row>
    <row r="59" spans="1:7" x14ac:dyDescent="0.2">
      <c r="A59" s="30"/>
      <c r="B59" s="30"/>
      <c r="C59" s="38"/>
      <c r="D59" s="38"/>
      <c r="E59" s="38"/>
      <c r="F59" s="29"/>
      <c r="G59" s="29">
        <f t="shared" si="4"/>
        <v>0</v>
      </c>
    </row>
    <row r="60" spans="1:7" x14ac:dyDescent="0.2">
      <c r="A60" s="30"/>
      <c r="B60" s="30"/>
      <c r="C60" s="38"/>
      <c r="D60" s="38"/>
      <c r="E60" s="38"/>
      <c r="F60" s="29"/>
      <c r="G60" s="29">
        <f t="shared" si="4"/>
        <v>0</v>
      </c>
    </row>
    <row r="61" spans="1:7" x14ac:dyDescent="0.2">
      <c r="A61" s="30"/>
      <c r="B61" s="30"/>
      <c r="C61" s="41"/>
      <c r="D61" s="38"/>
      <c r="E61" s="38"/>
      <c r="F61" s="29"/>
      <c r="G61" s="29">
        <f t="shared" si="4"/>
        <v>0</v>
      </c>
    </row>
    <row r="62" spans="1:7" ht="13.5" thickBot="1" x14ac:dyDescent="0.25">
      <c r="A62" s="30" t="s">
        <v>21</v>
      </c>
      <c r="B62" s="58">
        <f>B59</f>
        <v>0</v>
      </c>
      <c r="C62" s="42">
        <f>SUM(C50:C61)</f>
        <v>0</v>
      </c>
      <c r="D62" s="42">
        <f>SUM(D50:D61)</f>
        <v>0</v>
      </c>
      <c r="E62" s="42">
        <f>SUM(E50:E61)</f>
        <v>0</v>
      </c>
      <c r="F62" s="42">
        <f>SUM(F50:F61)</f>
        <v>0</v>
      </c>
      <c r="G62" s="42">
        <f>SUM(G50:G61)</f>
        <v>0</v>
      </c>
    </row>
    <row r="63" spans="1:7" ht="13.5" thickBot="1" x14ac:dyDescent="0.25">
      <c r="A63" s="39" t="s">
        <v>10</v>
      </c>
      <c r="B63" s="40"/>
      <c r="C63" s="38"/>
      <c r="D63" s="38"/>
      <c r="E63" s="38"/>
      <c r="F63" s="29"/>
      <c r="G63" s="29"/>
    </row>
    <row r="64" spans="1:7" ht="25.5" x14ac:dyDescent="0.2">
      <c r="A64" s="62" t="s">
        <v>20</v>
      </c>
      <c r="B64" s="29"/>
      <c r="C64" s="46"/>
      <c r="D64" s="38"/>
      <c r="E64" s="38"/>
      <c r="F64" s="29"/>
      <c r="G64" s="29"/>
    </row>
    <row r="65" spans="1:8" ht="25.5" x14ac:dyDescent="0.2">
      <c r="A65" s="66" t="s">
        <v>35</v>
      </c>
      <c r="B65" s="29">
        <v>10000</v>
      </c>
      <c r="C65" s="46">
        <f>$B$65/4</f>
        <v>2500</v>
      </c>
      <c r="D65" s="46">
        <f>$B$65/4</f>
        <v>2500</v>
      </c>
      <c r="E65" s="46">
        <f>$B$65/4</f>
        <v>2500</v>
      </c>
      <c r="F65" s="46">
        <f>$B$65/4</f>
        <v>2500</v>
      </c>
      <c r="G65" s="29">
        <f>SUM(C65:F65)</f>
        <v>10000</v>
      </c>
    </row>
    <row r="66" spans="1:8" ht="38.25" x14ac:dyDescent="0.2">
      <c r="A66" s="66" t="s">
        <v>46</v>
      </c>
      <c r="B66" s="52">
        <f>206214.08-40000</f>
        <v>166214.07999999999</v>
      </c>
      <c r="C66" s="76">
        <f>$B$66/4</f>
        <v>41553.519999999997</v>
      </c>
      <c r="D66" s="76">
        <f>$B$66/4</f>
        <v>41553.519999999997</v>
      </c>
      <c r="E66" s="76">
        <f>$B$66/4</f>
        <v>41553.519999999997</v>
      </c>
      <c r="F66" s="76">
        <f>$B$66/4</f>
        <v>41553.519999999997</v>
      </c>
      <c r="G66" s="29">
        <f t="shared" ref="G66:G73" si="5">SUM(C66:F66)</f>
        <v>166214.07999999999</v>
      </c>
    </row>
    <row r="67" spans="1:8" ht="25.5" x14ac:dyDescent="0.2">
      <c r="A67" s="66" t="s">
        <v>36</v>
      </c>
      <c r="B67" s="29">
        <v>10000</v>
      </c>
      <c r="C67" s="46">
        <f>$B$67/4</f>
        <v>2500</v>
      </c>
      <c r="D67" s="46">
        <f>$B$67/4</f>
        <v>2500</v>
      </c>
      <c r="E67" s="46">
        <f>$B$67/4</f>
        <v>2500</v>
      </c>
      <c r="F67" s="46">
        <f>$B$67/4</f>
        <v>2500</v>
      </c>
      <c r="G67" s="29">
        <f t="shared" si="5"/>
        <v>10000</v>
      </c>
    </row>
    <row r="68" spans="1:8" x14ac:dyDescent="0.2">
      <c r="A68" s="66" t="s">
        <v>37</v>
      </c>
      <c r="B68" s="75">
        <v>20000</v>
      </c>
      <c r="C68" s="46">
        <f>$B$68/4</f>
        <v>5000</v>
      </c>
      <c r="D68" s="46">
        <f>$B$68/4</f>
        <v>5000</v>
      </c>
      <c r="E68" s="46">
        <f>$B$68/4</f>
        <v>5000</v>
      </c>
      <c r="F68" s="46">
        <f>$B$68/4</f>
        <v>5000</v>
      </c>
      <c r="G68" s="29">
        <f t="shared" si="5"/>
        <v>20000</v>
      </c>
    </row>
    <row r="69" spans="1:8" x14ac:dyDescent="0.2">
      <c r="A69" s="66"/>
      <c r="B69" s="75"/>
      <c r="C69" s="46"/>
      <c r="D69" s="38"/>
      <c r="E69" s="38"/>
      <c r="F69" s="29"/>
      <c r="G69" s="29">
        <f t="shared" si="5"/>
        <v>0</v>
      </c>
    </row>
    <row r="70" spans="1:8" x14ac:dyDescent="0.2">
      <c r="A70" s="66"/>
      <c r="B70" s="40"/>
      <c r="C70" s="46"/>
      <c r="D70" s="38"/>
      <c r="E70" s="38"/>
      <c r="F70" s="29"/>
      <c r="G70" s="29">
        <f t="shared" si="5"/>
        <v>0</v>
      </c>
    </row>
    <row r="71" spans="1:8" x14ac:dyDescent="0.2">
      <c r="A71" s="40"/>
      <c r="B71" s="40"/>
      <c r="C71" s="46"/>
      <c r="D71" s="38"/>
      <c r="E71" s="38"/>
      <c r="F71" s="29"/>
      <c r="G71" s="29">
        <f t="shared" si="5"/>
        <v>0</v>
      </c>
    </row>
    <row r="72" spans="1:8" x14ac:dyDescent="0.2">
      <c r="A72" s="30"/>
      <c r="B72" s="30"/>
      <c r="C72" s="46"/>
      <c r="D72" s="38"/>
      <c r="E72" s="38"/>
      <c r="F72" s="29"/>
      <c r="G72" s="29">
        <f t="shared" si="5"/>
        <v>0</v>
      </c>
    </row>
    <row r="73" spans="1:8" x14ac:dyDescent="0.2">
      <c r="C73" s="38"/>
      <c r="D73" s="38"/>
      <c r="E73" s="38"/>
      <c r="F73" s="29"/>
      <c r="G73" s="29">
        <f t="shared" si="5"/>
        <v>0</v>
      </c>
    </row>
    <row r="74" spans="1:8" ht="13.5" thickBot="1" x14ac:dyDescent="0.25">
      <c r="A74" s="30" t="s">
        <v>21</v>
      </c>
      <c r="B74" s="58">
        <f>SUM(B65:B72)</f>
        <v>206214.08</v>
      </c>
      <c r="C74" s="42">
        <f>SUM(C65:C73)</f>
        <v>51553.52</v>
      </c>
      <c r="D74" s="42">
        <f>SUM(D65:D73)</f>
        <v>51553.52</v>
      </c>
      <c r="E74" s="42">
        <f>SUM(E65:E73)</f>
        <v>51553.52</v>
      </c>
      <c r="F74" s="42">
        <f>SUM(F65:F73)</f>
        <v>51553.52</v>
      </c>
      <c r="G74" s="42">
        <f>SUM(G65:G73)</f>
        <v>206214.08</v>
      </c>
      <c r="H74" s="29">
        <f>SUM(C74:F74)</f>
        <v>206214.08</v>
      </c>
    </row>
    <row r="75" spans="1:8" ht="13.5" thickBot="1" x14ac:dyDescent="0.25">
      <c r="A75" s="39" t="s">
        <v>11</v>
      </c>
      <c r="B75" s="40"/>
      <c r="C75" s="38"/>
      <c r="D75" s="38"/>
      <c r="E75" s="38"/>
      <c r="F75" s="29"/>
      <c r="G75" s="29"/>
    </row>
    <row r="76" spans="1:8" ht="25.5" x14ac:dyDescent="0.2">
      <c r="A76" s="62" t="s">
        <v>20</v>
      </c>
      <c r="B76" s="40"/>
      <c r="C76" s="46"/>
      <c r="D76" s="48"/>
      <c r="E76" s="38"/>
      <c r="F76" s="29"/>
      <c r="G76" s="29"/>
    </row>
    <row r="77" spans="1:8" x14ac:dyDescent="0.2">
      <c r="A77" s="40"/>
      <c r="B77" s="40"/>
      <c r="C77" s="46"/>
      <c r="D77" s="48"/>
      <c r="E77" s="38"/>
      <c r="F77" s="29"/>
      <c r="G77" s="29">
        <f>SUM(C77:F77)</f>
        <v>0</v>
      </c>
    </row>
    <row r="78" spans="1:8" x14ac:dyDescent="0.2">
      <c r="A78" s="40"/>
      <c r="B78" s="40"/>
      <c r="C78" s="46"/>
      <c r="D78" s="48"/>
      <c r="E78" s="38"/>
      <c r="F78" s="29"/>
      <c r="G78" s="29">
        <f t="shared" ref="G78:G108" si="6">SUM(C78:F78)</f>
        <v>0</v>
      </c>
    </row>
    <row r="79" spans="1:8" x14ac:dyDescent="0.2">
      <c r="A79" s="40"/>
      <c r="B79" s="40"/>
      <c r="C79" s="46"/>
      <c r="D79" s="48"/>
      <c r="E79" s="38"/>
      <c r="F79" s="29"/>
      <c r="G79" s="29">
        <f t="shared" si="6"/>
        <v>0</v>
      </c>
    </row>
    <row r="80" spans="1:8" x14ac:dyDescent="0.2">
      <c r="A80" s="40"/>
      <c r="B80" s="40"/>
      <c r="C80" s="46"/>
      <c r="D80" s="48"/>
      <c r="E80" s="38"/>
      <c r="F80" s="29"/>
      <c r="G80" s="29">
        <f t="shared" si="6"/>
        <v>0</v>
      </c>
    </row>
    <row r="81" spans="1:7" x14ac:dyDescent="0.2">
      <c r="A81" s="40"/>
      <c r="B81" s="40"/>
      <c r="C81" s="46"/>
      <c r="D81" s="48"/>
      <c r="E81" s="38"/>
      <c r="F81" s="29"/>
      <c r="G81" s="29">
        <f t="shared" si="6"/>
        <v>0</v>
      </c>
    </row>
    <row r="82" spans="1:7" x14ac:dyDescent="0.2">
      <c r="A82" s="40"/>
      <c r="B82" s="40"/>
      <c r="C82" s="46"/>
      <c r="D82" s="48"/>
      <c r="E82" s="38"/>
      <c r="F82" s="29"/>
      <c r="G82" s="29">
        <f t="shared" si="6"/>
        <v>0</v>
      </c>
    </row>
    <row r="83" spans="1:7" x14ac:dyDescent="0.2">
      <c r="A83" s="40"/>
      <c r="B83" s="40"/>
      <c r="C83" s="46"/>
      <c r="D83" s="48"/>
      <c r="E83" s="38"/>
      <c r="F83" s="29"/>
      <c r="G83" s="29">
        <f t="shared" si="6"/>
        <v>0</v>
      </c>
    </row>
    <row r="84" spans="1:7" x14ac:dyDescent="0.2">
      <c r="A84" s="40"/>
      <c r="B84" s="40"/>
      <c r="C84" s="46"/>
      <c r="D84" s="48"/>
      <c r="E84" s="38"/>
      <c r="F84" s="29"/>
      <c r="G84" s="29">
        <f t="shared" si="6"/>
        <v>0</v>
      </c>
    </row>
    <row r="85" spans="1:7" x14ac:dyDescent="0.2">
      <c r="A85" s="40"/>
      <c r="B85" s="40"/>
      <c r="C85" s="46"/>
      <c r="D85" s="48"/>
      <c r="E85" s="38"/>
      <c r="F85" s="29"/>
      <c r="G85" s="29">
        <f t="shared" si="6"/>
        <v>0</v>
      </c>
    </row>
    <row r="86" spans="1:7" x14ac:dyDescent="0.2">
      <c r="A86" s="40"/>
      <c r="B86" s="40"/>
      <c r="C86" s="46"/>
      <c r="D86" s="48"/>
      <c r="E86" s="38"/>
      <c r="F86" s="29"/>
      <c r="G86" s="29">
        <f t="shared" si="6"/>
        <v>0</v>
      </c>
    </row>
    <row r="87" spans="1:7" x14ac:dyDescent="0.2">
      <c r="A87" s="40"/>
      <c r="B87" s="40"/>
      <c r="C87" s="46"/>
      <c r="D87" s="48"/>
      <c r="E87" s="38"/>
      <c r="F87" s="29"/>
      <c r="G87" s="29">
        <f t="shared" si="6"/>
        <v>0</v>
      </c>
    </row>
    <row r="88" spans="1:7" x14ac:dyDescent="0.2">
      <c r="A88" s="40"/>
      <c r="B88" s="40"/>
      <c r="C88" s="46"/>
      <c r="D88" s="48"/>
      <c r="E88" s="38"/>
      <c r="F88" s="29"/>
      <c r="G88" s="29">
        <f t="shared" si="6"/>
        <v>0</v>
      </c>
    </row>
    <row r="89" spans="1:7" x14ac:dyDescent="0.2">
      <c r="A89" s="40"/>
      <c r="B89" s="40"/>
      <c r="C89" s="46"/>
      <c r="D89" s="48"/>
      <c r="E89" s="38"/>
      <c r="F89" s="29"/>
      <c r="G89" s="29">
        <f t="shared" si="6"/>
        <v>0</v>
      </c>
    </row>
    <row r="90" spans="1:7" x14ac:dyDescent="0.2">
      <c r="A90" s="40"/>
      <c r="B90" s="40"/>
      <c r="C90" s="46"/>
      <c r="D90" s="48"/>
      <c r="E90" s="38"/>
      <c r="F90" s="29"/>
      <c r="G90" s="29">
        <f t="shared" si="6"/>
        <v>0</v>
      </c>
    </row>
    <row r="91" spans="1:7" x14ac:dyDescent="0.2">
      <c r="A91" s="40"/>
      <c r="B91" s="40"/>
      <c r="C91" s="46"/>
      <c r="D91" s="48"/>
      <c r="E91" s="38"/>
      <c r="F91" s="29"/>
      <c r="G91" s="29">
        <f t="shared" si="6"/>
        <v>0</v>
      </c>
    </row>
    <row r="92" spans="1:7" x14ac:dyDescent="0.2">
      <c r="A92" s="40"/>
      <c r="B92" s="40"/>
      <c r="C92" s="46"/>
      <c r="D92" s="48"/>
      <c r="E92" s="38"/>
      <c r="F92" s="29"/>
      <c r="G92" s="29">
        <f t="shared" si="6"/>
        <v>0</v>
      </c>
    </row>
    <row r="93" spans="1:7" x14ac:dyDescent="0.2">
      <c r="A93" s="40"/>
      <c r="B93" s="40"/>
      <c r="C93" s="46"/>
      <c r="D93" s="48"/>
      <c r="E93" s="38"/>
      <c r="F93" s="29"/>
      <c r="G93" s="29">
        <f t="shared" si="6"/>
        <v>0</v>
      </c>
    </row>
    <row r="94" spans="1:7" x14ac:dyDescent="0.2">
      <c r="A94" s="40"/>
      <c r="B94" s="40"/>
      <c r="C94" s="46"/>
      <c r="D94" s="48"/>
      <c r="E94" s="38"/>
      <c r="F94" s="29"/>
      <c r="G94" s="29">
        <f t="shared" si="6"/>
        <v>0</v>
      </c>
    </row>
    <row r="95" spans="1:7" x14ac:dyDescent="0.2">
      <c r="A95" s="40"/>
      <c r="B95" s="40"/>
      <c r="C95" s="46"/>
      <c r="D95" s="48"/>
      <c r="E95" s="38"/>
      <c r="F95" s="29"/>
      <c r="G95" s="29">
        <f t="shared" si="6"/>
        <v>0</v>
      </c>
    </row>
    <row r="96" spans="1:7" x14ac:dyDescent="0.2">
      <c r="A96" s="40"/>
      <c r="B96" s="40"/>
      <c r="C96" s="46"/>
      <c r="D96" s="48"/>
      <c r="E96" s="38"/>
      <c r="F96" s="29"/>
      <c r="G96" s="29">
        <f t="shared" si="6"/>
        <v>0</v>
      </c>
    </row>
    <row r="97" spans="1:8" x14ac:dyDescent="0.2">
      <c r="A97" s="40"/>
      <c r="B97" s="40"/>
      <c r="C97" s="46"/>
      <c r="D97" s="48"/>
      <c r="E97" s="38"/>
      <c r="F97" s="29"/>
      <c r="G97" s="29">
        <f t="shared" si="6"/>
        <v>0</v>
      </c>
    </row>
    <row r="98" spans="1:8" x14ac:dyDescent="0.2">
      <c r="A98" s="40"/>
      <c r="B98" s="40"/>
      <c r="C98" s="46"/>
      <c r="D98" s="48"/>
      <c r="E98" s="38"/>
      <c r="F98" s="29"/>
      <c r="G98" s="29">
        <f t="shared" si="6"/>
        <v>0</v>
      </c>
    </row>
    <row r="99" spans="1:8" x14ac:dyDescent="0.2">
      <c r="A99" s="40"/>
      <c r="B99" s="40"/>
      <c r="C99" s="46"/>
      <c r="D99" s="48"/>
      <c r="E99" s="38"/>
      <c r="F99" s="29"/>
      <c r="G99" s="29">
        <f t="shared" si="6"/>
        <v>0</v>
      </c>
    </row>
    <row r="100" spans="1:8" x14ac:dyDescent="0.2">
      <c r="A100" s="40"/>
      <c r="B100" s="40"/>
      <c r="C100" s="46"/>
      <c r="D100" s="48"/>
      <c r="E100" s="38"/>
      <c r="F100" s="29"/>
      <c r="G100" s="29">
        <f t="shared" si="6"/>
        <v>0</v>
      </c>
    </row>
    <row r="101" spans="1:8" x14ac:dyDescent="0.2">
      <c r="A101" s="40"/>
      <c r="B101" s="40"/>
      <c r="C101" s="46"/>
      <c r="D101" s="48"/>
      <c r="E101" s="38"/>
      <c r="F101" s="29"/>
      <c r="G101" s="29">
        <f t="shared" si="6"/>
        <v>0</v>
      </c>
    </row>
    <row r="102" spans="1:8" x14ac:dyDescent="0.2">
      <c r="A102" s="40"/>
      <c r="B102" s="40"/>
      <c r="C102" s="46"/>
      <c r="D102" s="48"/>
      <c r="E102" s="38"/>
      <c r="F102" s="29"/>
      <c r="G102" s="29">
        <f t="shared" si="6"/>
        <v>0</v>
      </c>
    </row>
    <row r="103" spans="1:8" x14ac:dyDescent="0.2">
      <c r="A103" s="40"/>
      <c r="B103" s="40"/>
      <c r="C103" s="46"/>
      <c r="D103" s="48"/>
      <c r="E103" s="38"/>
      <c r="F103" s="29"/>
      <c r="G103" s="29">
        <f t="shared" si="6"/>
        <v>0</v>
      </c>
    </row>
    <row r="104" spans="1:8" x14ac:dyDescent="0.2">
      <c r="A104" s="40"/>
      <c r="B104" s="40"/>
      <c r="C104" s="46"/>
      <c r="D104" s="48"/>
      <c r="E104" s="38"/>
      <c r="F104" s="29"/>
      <c r="G104" s="29">
        <f t="shared" si="6"/>
        <v>0</v>
      </c>
    </row>
    <row r="105" spans="1:8" x14ac:dyDescent="0.2">
      <c r="A105" s="40"/>
      <c r="B105" s="40"/>
      <c r="C105" s="46"/>
      <c r="D105" s="48"/>
      <c r="E105" s="38"/>
      <c r="F105" s="29"/>
      <c r="G105" s="29">
        <f t="shared" si="6"/>
        <v>0</v>
      </c>
    </row>
    <row r="106" spans="1:8" x14ac:dyDescent="0.2">
      <c r="A106" s="40"/>
      <c r="B106" s="40"/>
      <c r="C106" s="46"/>
      <c r="D106" s="48"/>
      <c r="E106" s="38"/>
      <c r="F106" s="29"/>
      <c r="G106" s="29">
        <f t="shared" si="6"/>
        <v>0</v>
      </c>
    </row>
    <row r="107" spans="1:8" x14ac:dyDescent="0.2">
      <c r="A107" s="30"/>
      <c r="B107" s="30"/>
      <c r="C107" s="46"/>
      <c r="D107" s="48"/>
      <c r="E107" s="38"/>
      <c r="F107" s="29"/>
      <c r="G107" s="29">
        <f t="shared" si="6"/>
        <v>0</v>
      </c>
    </row>
    <row r="108" spans="1:8" x14ac:dyDescent="0.2">
      <c r="A108" s="30" t="s">
        <v>14</v>
      </c>
      <c r="B108" s="30"/>
      <c r="C108" s="47"/>
      <c r="D108" s="48"/>
      <c r="E108" s="38"/>
      <c r="F108" s="29"/>
      <c r="G108" s="29">
        <f t="shared" si="6"/>
        <v>0</v>
      </c>
    </row>
    <row r="109" spans="1:8" x14ac:dyDescent="0.2">
      <c r="A109" s="30" t="s">
        <v>21</v>
      </c>
      <c r="B109" s="58">
        <f>B106</f>
        <v>0</v>
      </c>
      <c r="C109" s="42">
        <f>SUM(C77:C108)</f>
        <v>0</v>
      </c>
      <c r="D109" s="42">
        <f>SUM(D77:D108)</f>
        <v>0</v>
      </c>
      <c r="E109" s="42">
        <f>SUM(E77:E108)</f>
        <v>0</v>
      </c>
      <c r="F109" s="42">
        <f>SUM(F77:F108)</f>
        <v>0</v>
      </c>
      <c r="G109" s="42">
        <f>SUM(G77:G108)</f>
        <v>0</v>
      </c>
      <c r="H109" s="29">
        <f>SUM(C109:F109)</f>
        <v>0</v>
      </c>
    </row>
    <row r="110" spans="1:8" x14ac:dyDescent="0.2">
      <c r="A110" s="34" t="s">
        <v>12</v>
      </c>
      <c r="B110" s="23"/>
      <c r="C110" s="47"/>
      <c r="D110" s="48"/>
      <c r="E110" s="38"/>
      <c r="F110" s="29"/>
      <c r="G110" s="29"/>
    </row>
    <row r="111" spans="1:8" ht="25.5" x14ac:dyDescent="0.2">
      <c r="A111" s="66" t="s">
        <v>20</v>
      </c>
      <c r="B111" s="75"/>
      <c r="C111" s="46"/>
      <c r="D111" s="46"/>
      <c r="E111" s="46"/>
      <c r="F111" s="46"/>
      <c r="G111" s="29"/>
    </row>
    <row r="112" spans="1:8" x14ac:dyDescent="0.2">
      <c r="A112" s="67" t="s">
        <v>30</v>
      </c>
      <c r="B112" s="75">
        <v>2000</v>
      </c>
      <c r="C112" s="46">
        <f>$B$112/4</f>
        <v>500</v>
      </c>
      <c r="D112" s="46">
        <f>$B$112/4</f>
        <v>500</v>
      </c>
      <c r="E112" s="46">
        <f>$B$112/4</f>
        <v>500</v>
      </c>
      <c r="F112" s="46">
        <f>$B$112/4</f>
        <v>500</v>
      </c>
      <c r="G112" s="29">
        <f>SUM(C112:F112)</f>
        <v>2000</v>
      </c>
    </row>
    <row r="113" spans="1:8" x14ac:dyDescent="0.2">
      <c r="A113" s="30"/>
      <c r="B113" s="30"/>
      <c r="C113" s="46"/>
      <c r="D113" s="38"/>
      <c r="E113" s="38"/>
      <c r="F113" s="29"/>
      <c r="G113" s="29">
        <f>SUM(C113:F113)</f>
        <v>0</v>
      </c>
    </row>
    <row r="114" spans="1:8" x14ac:dyDescent="0.2">
      <c r="A114" s="30"/>
      <c r="B114" s="30"/>
      <c r="C114" s="46"/>
      <c r="D114" s="38"/>
      <c r="E114" s="38"/>
      <c r="F114" s="29"/>
      <c r="G114" s="29">
        <f>SUM(C114:F114)</f>
        <v>0</v>
      </c>
    </row>
    <row r="115" spans="1:8" x14ac:dyDescent="0.2">
      <c r="A115" s="30"/>
      <c r="B115" s="30"/>
      <c r="C115" s="46"/>
      <c r="D115" s="38"/>
      <c r="E115" s="38"/>
      <c r="F115" s="29"/>
      <c r="G115" s="29">
        <f>SUM(C115:F115)</f>
        <v>0</v>
      </c>
    </row>
    <row r="116" spans="1:8" x14ac:dyDescent="0.2">
      <c r="A116" s="30"/>
      <c r="B116" s="30"/>
      <c r="C116" s="49"/>
      <c r="D116" s="38"/>
      <c r="E116" s="38"/>
      <c r="F116" s="29"/>
      <c r="G116" s="29">
        <f>SUM(C116:F116)</f>
        <v>0</v>
      </c>
    </row>
    <row r="117" spans="1:8" x14ac:dyDescent="0.2">
      <c r="A117" s="30" t="s">
        <v>21</v>
      </c>
      <c r="B117" s="58">
        <f>SUM(B111:B114)</f>
        <v>2000</v>
      </c>
      <c r="C117" s="42">
        <f>SUM(C111:C116)</f>
        <v>500</v>
      </c>
      <c r="D117" s="42">
        <f>SUM(D111:D116)</f>
        <v>500</v>
      </c>
      <c r="E117" s="42">
        <f>SUM(E111:E116)</f>
        <v>500</v>
      </c>
      <c r="F117" s="42">
        <f>SUM(F111:F116)</f>
        <v>500</v>
      </c>
      <c r="G117" s="42">
        <f>SUM(G112:G116)</f>
        <v>2000</v>
      </c>
      <c r="H117" s="29">
        <f>SUM(C117:F117)</f>
        <v>2000</v>
      </c>
    </row>
    <row r="118" spans="1:8" x14ac:dyDescent="0.2">
      <c r="A118" s="50" t="s">
        <v>13</v>
      </c>
      <c r="B118" s="40"/>
      <c r="C118" s="27"/>
      <c r="D118" s="32"/>
      <c r="E118" s="41"/>
      <c r="F118" s="29"/>
      <c r="G118" s="29"/>
    </row>
    <row r="119" spans="1:8" ht="25.5" x14ac:dyDescent="0.2">
      <c r="A119" s="62" t="s">
        <v>20</v>
      </c>
      <c r="B119" s="40"/>
      <c r="C119" s="27"/>
      <c r="D119" s="48"/>
      <c r="E119" s="27"/>
      <c r="F119" s="29"/>
      <c r="G119" s="29"/>
    </row>
    <row r="120" spans="1:8" s="26" customFormat="1" x14ac:dyDescent="0.2">
      <c r="A120" s="67" t="s">
        <v>38</v>
      </c>
      <c r="B120" s="75">
        <v>7098</v>
      </c>
      <c r="C120" s="76">
        <f>$B$120/4</f>
        <v>1774.5</v>
      </c>
      <c r="D120" s="76">
        <f t="shared" ref="D120:F120" si="7">$B$120/4</f>
        <v>1774.5</v>
      </c>
      <c r="E120" s="76">
        <f t="shared" si="7"/>
        <v>1774.5</v>
      </c>
      <c r="F120" s="76">
        <f t="shared" si="7"/>
        <v>1774.5</v>
      </c>
      <c r="G120" s="52">
        <f>SUM(C120:F120)</f>
        <v>7098</v>
      </c>
    </row>
    <row r="121" spans="1:8" s="26" customFormat="1" x14ac:dyDescent="0.2">
      <c r="C121" s="51"/>
      <c r="D121" s="28"/>
      <c r="E121" s="51"/>
      <c r="F121" s="52"/>
      <c r="G121" s="52">
        <f t="shared" ref="G121:G132" si="8">SUM(C121:F121)</f>
        <v>0</v>
      </c>
    </row>
    <row r="122" spans="1:8" s="26" customFormat="1" x14ac:dyDescent="0.2">
      <c r="C122" s="51"/>
      <c r="D122" s="28"/>
      <c r="E122" s="51"/>
      <c r="F122" s="52"/>
      <c r="G122" s="52">
        <f t="shared" si="8"/>
        <v>0</v>
      </c>
    </row>
    <row r="123" spans="1:8" s="26" customFormat="1" x14ac:dyDescent="0.2">
      <c r="C123" s="51"/>
      <c r="D123" s="28"/>
      <c r="E123" s="51"/>
      <c r="F123" s="52"/>
      <c r="G123" s="52">
        <f t="shared" si="8"/>
        <v>0</v>
      </c>
    </row>
    <row r="124" spans="1:8" s="26" customFormat="1" x14ac:dyDescent="0.2">
      <c r="C124" s="51"/>
      <c r="D124" s="28"/>
      <c r="E124" s="51"/>
      <c r="F124" s="52"/>
      <c r="G124" s="52">
        <f t="shared" si="8"/>
        <v>0</v>
      </c>
    </row>
    <row r="125" spans="1:8" s="26" customFormat="1" x14ac:dyDescent="0.2">
      <c r="C125" s="51"/>
      <c r="D125" s="28"/>
      <c r="E125" s="51"/>
      <c r="F125" s="52"/>
      <c r="G125" s="52">
        <f t="shared" si="8"/>
        <v>0</v>
      </c>
    </row>
    <row r="126" spans="1:8" s="26" customFormat="1" x14ac:dyDescent="0.2">
      <c r="C126" s="51"/>
      <c r="D126" s="28"/>
      <c r="E126" s="51"/>
      <c r="F126" s="52"/>
      <c r="G126" s="52">
        <f t="shared" si="8"/>
        <v>0</v>
      </c>
    </row>
    <row r="127" spans="1:8" s="26" customFormat="1" x14ac:dyDescent="0.2">
      <c r="C127" s="51"/>
      <c r="D127" s="28"/>
      <c r="E127" s="51"/>
      <c r="F127" s="52"/>
      <c r="G127" s="52">
        <f t="shared" si="8"/>
        <v>0</v>
      </c>
    </row>
    <row r="128" spans="1:8" s="26" customFormat="1" x14ac:dyDescent="0.2">
      <c r="C128" s="51"/>
      <c r="D128" s="28"/>
      <c r="E128" s="51"/>
      <c r="F128" s="52"/>
      <c r="G128" s="52">
        <f t="shared" si="8"/>
        <v>0</v>
      </c>
    </row>
    <row r="129" spans="1:8" s="26" customFormat="1" x14ac:dyDescent="0.2">
      <c r="C129" s="51"/>
      <c r="D129" s="28"/>
      <c r="E129" s="51"/>
      <c r="F129" s="52"/>
      <c r="G129" s="52">
        <f t="shared" si="8"/>
        <v>0</v>
      </c>
    </row>
    <row r="130" spans="1:8" s="26" customFormat="1" x14ac:dyDescent="0.2">
      <c r="A130" s="31"/>
      <c r="B130" s="31"/>
      <c r="C130" s="44"/>
      <c r="D130" s="28"/>
      <c r="E130" s="53"/>
      <c r="F130" s="52"/>
      <c r="G130" s="52">
        <f t="shared" si="8"/>
        <v>0</v>
      </c>
    </row>
    <row r="131" spans="1:8" s="26" customFormat="1" x14ac:dyDescent="0.2">
      <c r="A131" s="31"/>
      <c r="B131" s="31"/>
      <c r="C131" s="37"/>
      <c r="D131" s="28"/>
      <c r="E131" s="53"/>
      <c r="F131" s="52"/>
      <c r="G131" s="52">
        <f t="shared" si="8"/>
        <v>0</v>
      </c>
    </row>
    <row r="132" spans="1:8" s="26" customFormat="1" x14ac:dyDescent="0.2">
      <c r="A132" s="31"/>
      <c r="B132" s="31"/>
      <c r="C132" s="37"/>
      <c r="D132" s="28"/>
      <c r="E132" s="53"/>
      <c r="F132" s="52"/>
      <c r="G132" s="52">
        <f t="shared" si="8"/>
        <v>0</v>
      </c>
    </row>
    <row r="133" spans="1:8" s="1" customFormat="1" x14ac:dyDescent="0.2">
      <c r="A133" s="30" t="s">
        <v>21</v>
      </c>
      <c r="B133" s="58">
        <f>SUM(B120:B130)</f>
        <v>7098</v>
      </c>
      <c r="C133" s="42">
        <f>SUM(C120:C132)</f>
        <v>1774.5</v>
      </c>
      <c r="D133" s="42">
        <f>SUM(D120:D132)</f>
        <v>1774.5</v>
      </c>
      <c r="E133" s="42">
        <f>SUM(E120:E132)</f>
        <v>1774.5</v>
      </c>
      <c r="F133" s="42">
        <f>SUM(F120:F132)</f>
        <v>1774.5</v>
      </c>
      <c r="G133" s="42">
        <f>SUM(G120:G132)</f>
        <v>7098</v>
      </c>
      <c r="H133" s="42">
        <f>SUM(C133:F133)</f>
        <v>7098</v>
      </c>
    </row>
    <row r="134" spans="1:8" s="1" customFormat="1" ht="13.5" thickBot="1" x14ac:dyDescent="0.25">
      <c r="A134" s="30"/>
      <c r="B134" s="30"/>
      <c r="C134" s="42"/>
      <c r="D134" s="42"/>
      <c r="E134" s="42"/>
      <c r="F134" s="42"/>
      <c r="G134" s="42"/>
      <c r="H134" s="42"/>
    </row>
    <row r="135" spans="1:8" ht="16.5" thickBot="1" x14ac:dyDescent="0.3">
      <c r="A135" s="17" t="s">
        <v>23</v>
      </c>
      <c r="B135" s="69">
        <f t="shared" ref="B135:G135" si="9">B133+B117+B109+B74+B62+B48+B43</f>
        <v>219312.08</v>
      </c>
      <c r="C135" s="37">
        <f t="shared" si="9"/>
        <v>54828.02</v>
      </c>
      <c r="D135" s="37">
        <f t="shared" si="9"/>
        <v>54828.02</v>
      </c>
      <c r="E135" s="37">
        <f t="shared" si="9"/>
        <v>54828.02</v>
      </c>
      <c r="F135" s="37">
        <f t="shared" si="9"/>
        <v>54828.02</v>
      </c>
      <c r="G135" s="37">
        <f t="shared" si="9"/>
        <v>219312.08</v>
      </c>
      <c r="H135" s="29"/>
    </row>
    <row r="136" spans="1:8" s="1" customFormat="1" x14ac:dyDescent="0.2">
      <c r="A136" s="30"/>
      <c r="B136" s="30"/>
      <c r="C136" s="42"/>
      <c r="D136" s="42"/>
      <c r="E136" s="42"/>
      <c r="F136" s="42"/>
      <c r="G136" s="42"/>
      <c r="H136" s="42"/>
    </row>
    <row r="137" spans="1:8" ht="18" x14ac:dyDescent="0.25">
      <c r="A137" s="54" t="s">
        <v>39</v>
      </c>
      <c r="B137" s="72">
        <f>B31+B135</f>
        <v>586804.11</v>
      </c>
      <c r="C137" s="55">
        <f>C135+C31</f>
        <v>146701.0275</v>
      </c>
      <c r="D137" s="55">
        <f>D135+D31</f>
        <v>146701.0275</v>
      </c>
      <c r="E137" s="55">
        <f>E135+E31</f>
        <v>146701.0275</v>
      </c>
      <c r="F137" s="55">
        <f>F135+F31</f>
        <v>146701.0275</v>
      </c>
      <c r="G137" s="56">
        <f>G135+G31</f>
        <v>586804.11</v>
      </c>
    </row>
    <row r="141" spans="1:8" x14ac:dyDescent="0.2">
      <c r="A141" s="30"/>
      <c r="B141" s="30"/>
      <c r="C141" s="24"/>
      <c r="D141" s="24"/>
    </row>
  </sheetData>
  <phoneticPr fontId="0" type="noConversion"/>
  <printOptions horizontalCentered="1" gridLines="1"/>
  <pageMargins left="0.27" right="0.25" top="0.6" bottom="0.56000000000000005" header="0.27" footer="0.21"/>
  <pageSetup scale="70" orientation="landscape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topLeftCell="A70" workbookViewId="0">
      <selection activeCell="J85" sqref="J85"/>
    </sheetView>
  </sheetViews>
  <sheetFormatPr defaultRowHeight="12.75" x14ac:dyDescent="0.2"/>
  <cols>
    <col min="1" max="1" width="62.85546875" style="4" bestFit="1" customWidth="1"/>
    <col min="2" max="2" width="19.7109375" style="4" customWidth="1"/>
    <col min="3" max="3" width="14" style="2" customWidth="1"/>
    <col min="4" max="4" width="14.140625" style="2" customWidth="1"/>
    <col min="5" max="5" width="14.7109375" style="3" customWidth="1"/>
    <col min="6" max="6" width="14.5703125" style="4" customWidth="1"/>
    <col min="7" max="7" width="13.85546875" style="4" customWidth="1"/>
    <col min="8" max="16384" width="9.140625" style="4"/>
  </cols>
  <sheetData>
    <row r="1" spans="1:7" x14ac:dyDescent="0.2">
      <c r="A1" s="1" t="s">
        <v>26</v>
      </c>
      <c r="B1" s="1"/>
    </row>
    <row r="2" spans="1:7" s="9" customFormat="1" x14ac:dyDescent="0.2">
      <c r="A2" s="1"/>
      <c r="B2" s="1"/>
      <c r="C2" s="2"/>
      <c r="D2" s="2"/>
      <c r="E2" s="3"/>
      <c r="F2" s="4"/>
      <c r="G2" s="4"/>
    </row>
    <row r="3" spans="1:7" s="9" customFormat="1" ht="19.5" thickBot="1" x14ac:dyDescent="0.35">
      <c r="A3" s="14" t="s">
        <v>41</v>
      </c>
      <c r="B3" s="5"/>
      <c r="C3" s="6"/>
      <c r="D3" s="6"/>
      <c r="E3" s="7"/>
      <c r="F3" s="8"/>
      <c r="G3" s="8"/>
    </row>
    <row r="4" spans="1:7" s="25" customFormat="1" ht="26.25" thickBot="1" x14ac:dyDescent="0.25">
      <c r="A4" s="9"/>
      <c r="B4" s="57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ht="13.5" thickBot="1" x14ac:dyDescent="0.25">
      <c r="A5" s="9"/>
      <c r="B5" s="14"/>
      <c r="C5" s="15"/>
      <c r="D5" s="15"/>
      <c r="E5" s="16"/>
      <c r="F5" s="16"/>
      <c r="G5" s="16"/>
    </row>
    <row r="6" spans="1:7" ht="16.5" thickBot="1" x14ac:dyDescent="0.3">
      <c r="A6" s="17" t="s">
        <v>6</v>
      </c>
      <c r="B6" s="18"/>
      <c r="C6" s="19"/>
      <c r="D6" s="19"/>
      <c r="E6" s="20"/>
      <c r="F6" s="9"/>
      <c r="G6" s="9"/>
    </row>
    <row r="7" spans="1:7" ht="16.5" thickBot="1" x14ac:dyDescent="0.3">
      <c r="A7" s="21"/>
      <c r="B7" s="9"/>
      <c r="C7" s="9"/>
      <c r="D7" s="9"/>
      <c r="E7" s="9"/>
      <c r="F7" s="9"/>
      <c r="G7" s="9"/>
    </row>
    <row r="8" spans="1:7" ht="13.5" thickBot="1" x14ac:dyDescent="0.25">
      <c r="A8" s="22" t="s">
        <v>0</v>
      </c>
      <c r="B8" s="23"/>
      <c r="C8" s="24"/>
      <c r="D8" s="24"/>
      <c r="F8" s="25"/>
      <c r="G8" s="25"/>
    </row>
    <row r="9" spans="1:7" x14ac:dyDescent="0.2">
      <c r="A9" s="61" t="s">
        <v>42</v>
      </c>
      <c r="B9" s="27">
        <v>87000</v>
      </c>
      <c r="C9" s="27">
        <v>5922.76</v>
      </c>
      <c r="D9" s="28">
        <f>32763.57-C9+176.7</f>
        <v>27017.51</v>
      </c>
      <c r="E9" s="27">
        <f>(B9-(C9+D9))/2</f>
        <v>27029.865000000002</v>
      </c>
      <c r="F9" s="29">
        <f>E9</f>
        <v>27029.865000000002</v>
      </c>
      <c r="G9" s="29">
        <f>SUM(C9:F9)</f>
        <v>87000</v>
      </c>
    </row>
    <row r="10" spans="1:7" x14ac:dyDescent="0.2">
      <c r="B10" s="26"/>
      <c r="C10" s="27"/>
      <c r="D10" s="28"/>
      <c r="E10" s="27"/>
      <c r="F10" s="29"/>
      <c r="G10" s="29">
        <f>SUM(C10:F10)</f>
        <v>0</v>
      </c>
    </row>
    <row r="11" spans="1:7" x14ac:dyDescent="0.2">
      <c r="A11" s="30"/>
      <c r="B11" s="31"/>
      <c r="C11" s="32"/>
      <c r="D11" s="33"/>
      <c r="E11" s="27"/>
      <c r="F11" s="29"/>
      <c r="G11" s="29">
        <f>SUM(C11:F11)</f>
        <v>0</v>
      </c>
    </row>
    <row r="12" spans="1:7" x14ac:dyDescent="0.2">
      <c r="A12" s="30" t="s">
        <v>21</v>
      </c>
      <c r="B12" s="58">
        <f>B9</f>
        <v>87000</v>
      </c>
      <c r="C12" s="42">
        <f>SUM(C9:C11)</f>
        <v>5922.76</v>
      </c>
      <c r="D12" s="42">
        <f>SUM(D9:D11)</f>
        <v>27017.51</v>
      </c>
      <c r="E12" s="42">
        <f>SUM(E9:E11)</f>
        <v>27029.865000000002</v>
      </c>
      <c r="F12" s="42">
        <f>SUM(F9:F11)</f>
        <v>27029.865000000002</v>
      </c>
      <c r="G12" s="42">
        <f>SUM(G9:G11)</f>
        <v>87000</v>
      </c>
    </row>
    <row r="13" spans="1:7" x14ac:dyDescent="0.2">
      <c r="A13" s="34" t="s">
        <v>1</v>
      </c>
      <c r="B13" s="23"/>
      <c r="C13" s="24"/>
      <c r="D13" s="35"/>
      <c r="E13" s="36"/>
    </row>
    <row r="14" spans="1:7" x14ac:dyDescent="0.2">
      <c r="A14" s="61" t="s">
        <v>45</v>
      </c>
      <c r="B14" s="27">
        <v>171048.78</v>
      </c>
      <c r="C14" s="27">
        <v>41755.919999999998</v>
      </c>
      <c r="D14" s="28">
        <f>74262.62-C14</f>
        <v>32506.699999999997</v>
      </c>
      <c r="E14" s="27">
        <f>(B14-(C14+D14))/2</f>
        <v>48393.08</v>
      </c>
      <c r="F14" s="29">
        <f>E14</f>
        <v>48393.08</v>
      </c>
      <c r="G14" s="29">
        <f>SUM(C14:F14)</f>
        <v>171048.78</v>
      </c>
    </row>
    <row r="15" spans="1:7" x14ac:dyDescent="0.2">
      <c r="A15" s="30"/>
      <c r="B15" s="31"/>
      <c r="C15" s="32"/>
      <c r="D15" s="28"/>
      <c r="E15" s="27"/>
      <c r="F15" s="29"/>
      <c r="G15" s="29">
        <f>SUM(C15:F15)</f>
        <v>0</v>
      </c>
    </row>
    <row r="16" spans="1:7" x14ac:dyDescent="0.2">
      <c r="B16" s="26"/>
      <c r="C16" s="27"/>
      <c r="D16" s="28"/>
      <c r="E16" s="27"/>
      <c r="F16" s="29"/>
      <c r="G16" s="29">
        <f>SUM(C16:F16)</f>
        <v>0</v>
      </c>
    </row>
    <row r="17" spans="1:8" x14ac:dyDescent="0.2">
      <c r="A17" s="3" t="s">
        <v>21</v>
      </c>
      <c r="B17" s="58">
        <f>B14</f>
        <v>171048.78</v>
      </c>
      <c r="C17" s="42">
        <f>SUM(C14:C16)</f>
        <v>41755.919999999998</v>
      </c>
      <c r="D17" s="42">
        <f>SUM(D14:D16)</f>
        <v>32506.699999999997</v>
      </c>
      <c r="E17" s="42">
        <f>SUM(E14:E16)</f>
        <v>48393.08</v>
      </c>
      <c r="F17" s="42">
        <f>SUM(F14:F16)</f>
        <v>48393.08</v>
      </c>
      <c r="G17" s="42">
        <f>SUM(G14:G16)</f>
        <v>171048.78</v>
      </c>
    </row>
    <row r="18" spans="1:8" x14ac:dyDescent="0.2">
      <c r="A18" s="34" t="s">
        <v>2</v>
      </c>
      <c r="B18" s="23"/>
      <c r="C18" s="27"/>
      <c r="D18" s="28"/>
      <c r="E18" s="27"/>
      <c r="F18" s="29"/>
      <c r="G18" s="29"/>
    </row>
    <row r="19" spans="1:8" x14ac:dyDescent="0.2">
      <c r="B19" s="26"/>
      <c r="C19" s="27"/>
      <c r="D19" s="28"/>
      <c r="E19" s="27"/>
      <c r="F19" s="29"/>
      <c r="G19" s="29">
        <f>SUM(C19:F19)</f>
        <v>0</v>
      </c>
    </row>
    <row r="20" spans="1:8" s="1" customFormat="1" x14ac:dyDescent="0.2">
      <c r="A20" s="30"/>
      <c r="B20" s="31"/>
      <c r="C20" s="32"/>
      <c r="D20" s="28"/>
      <c r="E20" s="27"/>
      <c r="F20" s="29"/>
      <c r="G20" s="29">
        <f>SUM(C20:F20)</f>
        <v>0</v>
      </c>
    </row>
    <row r="21" spans="1:8" s="1" customFormat="1" x14ac:dyDescent="0.2">
      <c r="A21" s="4"/>
      <c r="B21" s="26"/>
      <c r="C21" s="27"/>
      <c r="D21" s="28"/>
      <c r="E21" s="27"/>
      <c r="F21" s="29"/>
      <c r="G21" s="29">
        <f>SUM(C21:F21)</f>
        <v>0</v>
      </c>
    </row>
    <row r="22" spans="1:8" s="1" customFormat="1" x14ac:dyDescent="0.2">
      <c r="A22" s="30"/>
      <c r="B22" s="31"/>
      <c r="C22" s="37"/>
      <c r="D22" s="28"/>
      <c r="E22" s="38"/>
      <c r="F22" s="29"/>
      <c r="G22" s="29">
        <f>SUM(C22:F22)</f>
        <v>0</v>
      </c>
    </row>
    <row r="23" spans="1:8" s="1" customFormat="1" ht="13.5" thickBot="1" x14ac:dyDescent="0.25">
      <c r="A23" s="30" t="s">
        <v>21</v>
      </c>
      <c r="B23" s="58">
        <f>B19</f>
        <v>0</v>
      </c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ht="13.5" thickBot="1" x14ac:dyDescent="0.25">
      <c r="A24" s="39" t="s">
        <v>4</v>
      </c>
      <c r="B24" s="40"/>
      <c r="C24" s="38"/>
      <c r="D24" s="27"/>
      <c r="E24" s="41"/>
      <c r="F24" s="42"/>
      <c r="G24" s="42"/>
    </row>
    <row r="25" spans="1:8" x14ac:dyDescent="0.2">
      <c r="B25" s="59">
        <v>55753.96</v>
      </c>
      <c r="C25" s="59">
        <v>9096.11</v>
      </c>
      <c r="D25" s="60">
        <f>20567.11-C25</f>
        <v>11471</v>
      </c>
      <c r="E25" s="60">
        <f>(B25-(C25+D25))/2</f>
        <v>17593.424999999999</v>
      </c>
      <c r="F25" s="60">
        <f>(B25-(C25+D25))/2</f>
        <v>17593.424999999999</v>
      </c>
      <c r="G25" s="29">
        <f>SUM(C25:F25)</f>
        <v>55753.960000000006</v>
      </c>
    </row>
    <row r="26" spans="1:8" x14ac:dyDescent="0.2">
      <c r="A26" s="30" t="s">
        <v>21</v>
      </c>
      <c r="B26" s="58">
        <f>B25</f>
        <v>55753.96</v>
      </c>
      <c r="C26" s="42">
        <f>SUM(C24:C25)</f>
        <v>9096.11</v>
      </c>
      <c r="D26" s="42">
        <f>SUM(D24:D25)</f>
        <v>11471</v>
      </c>
      <c r="E26" s="42">
        <f>SUM(E24:E25)</f>
        <v>17593.424999999999</v>
      </c>
      <c r="F26" s="42">
        <f>SUM(F24:F25)</f>
        <v>17593.424999999999</v>
      </c>
      <c r="G26" s="29">
        <f>SUM(C26:F26)</f>
        <v>55753.960000000006</v>
      </c>
    </row>
    <row r="27" spans="1:8" x14ac:dyDescent="0.2">
      <c r="A27" s="34" t="s">
        <v>3</v>
      </c>
      <c r="B27" s="23"/>
      <c r="C27" s="43"/>
      <c r="D27" s="27"/>
      <c r="E27" s="41"/>
      <c r="F27" s="42"/>
      <c r="G27" s="42"/>
      <c r="H27" s="29">
        <f>SUM(C31:F31)</f>
        <v>313802.74</v>
      </c>
    </row>
    <row r="28" spans="1:8" x14ac:dyDescent="0.2">
      <c r="B28" s="26"/>
      <c r="C28" s="29"/>
      <c r="D28" s="29"/>
      <c r="E28" s="38"/>
      <c r="F28" s="29"/>
      <c r="G28" s="29"/>
    </row>
    <row r="29" spans="1:8" x14ac:dyDescent="0.2">
      <c r="A29" s="30" t="s">
        <v>21</v>
      </c>
      <c r="B29" s="58">
        <f>B28</f>
        <v>0</v>
      </c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 x14ac:dyDescent="0.25">
      <c r="A30" s="30"/>
      <c r="B30" s="31"/>
      <c r="C30" s="29"/>
      <c r="D30" s="29"/>
      <c r="E30" s="29"/>
      <c r="F30" s="29"/>
      <c r="G30" s="29"/>
    </row>
    <row r="31" spans="1:8" ht="16.5" thickBot="1" x14ac:dyDescent="0.3">
      <c r="A31" s="17" t="s">
        <v>22</v>
      </c>
      <c r="B31" s="58">
        <f>B17+B12+B26</f>
        <v>313802.74</v>
      </c>
      <c r="C31" s="37">
        <f>C29+C26+C23+C17+C12</f>
        <v>56774.79</v>
      </c>
      <c r="D31" s="37">
        <f>D29+D26+D23+D17+D12</f>
        <v>70995.209999999992</v>
      </c>
      <c r="E31" s="37">
        <f>E29+E26+E23+E17+E12</f>
        <v>93016.37000000001</v>
      </c>
      <c r="F31" s="37">
        <f>F29+F26+F23+F17+F12</f>
        <v>93016.37000000001</v>
      </c>
      <c r="G31" s="37">
        <f>G29+G26+G23+G17+G12</f>
        <v>313802.74</v>
      </c>
    </row>
    <row r="32" spans="1:8" ht="13.5" thickBot="1" x14ac:dyDescent="0.25">
      <c r="A32" s="30"/>
      <c r="B32" s="31"/>
      <c r="C32" s="29"/>
      <c r="D32" s="29"/>
      <c r="E32" s="29"/>
      <c r="F32" s="29"/>
      <c r="G32" s="29"/>
    </row>
    <row r="33" spans="1:8" ht="16.5" thickBot="1" x14ac:dyDescent="0.3">
      <c r="A33" s="17" t="s">
        <v>5</v>
      </c>
      <c r="B33" s="18"/>
      <c r="C33" s="4"/>
      <c r="D33" s="4"/>
      <c r="E33" s="4"/>
    </row>
    <row r="34" spans="1:8" ht="16.5" thickBot="1" x14ac:dyDescent="0.3">
      <c r="A34" s="45"/>
      <c r="B34" s="18"/>
      <c r="C34" s="43"/>
      <c r="D34" s="27"/>
      <c r="E34" s="38"/>
      <c r="F34" s="29"/>
      <c r="G34" s="29"/>
    </row>
    <row r="35" spans="1:8" ht="13.5" thickBot="1" x14ac:dyDescent="0.25">
      <c r="A35" s="39" t="s">
        <v>7</v>
      </c>
      <c r="B35" s="40"/>
      <c r="C35" s="27"/>
      <c r="D35" s="27"/>
      <c r="E35" s="38"/>
      <c r="F35" s="29"/>
      <c r="G35" s="29"/>
    </row>
    <row r="36" spans="1:8" ht="25.5" x14ac:dyDescent="0.2">
      <c r="A36" s="62" t="s">
        <v>20</v>
      </c>
      <c r="B36" s="40"/>
      <c r="C36" s="27"/>
      <c r="D36" s="38"/>
      <c r="E36" s="46"/>
      <c r="F36" s="29"/>
      <c r="G36" s="29"/>
    </row>
    <row r="37" spans="1:8" x14ac:dyDescent="0.2">
      <c r="A37" s="61" t="s">
        <v>27</v>
      </c>
      <c r="B37" s="59">
        <v>4500</v>
      </c>
      <c r="C37" s="27">
        <v>0</v>
      </c>
      <c r="D37" s="27">
        <v>0</v>
      </c>
      <c r="E37" s="38">
        <f>B37/2</f>
        <v>2250</v>
      </c>
      <c r="F37" s="29">
        <f>E37</f>
        <v>2250</v>
      </c>
      <c r="G37" s="29">
        <f t="shared" ref="G37:G42" si="0">SUM(C37:F37)</f>
        <v>4500</v>
      </c>
    </row>
    <row r="38" spans="1:8" x14ac:dyDescent="0.2">
      <c r="C38" s="27"/>
      <c r="D38" s="27"/>
      <c r="E38" s="38"/>
      <c r="F38" s="29"/>
      <c r="G38" s="29">
        <f t="shared" si="0"/>
        <v>0</v>
      </c>
    </row>
    <row r="39" spans="1:8" x14ac:dyDescent="0.2">
      <c r="C39" s="27"/>
      <c r="D39" s="27"/>
      <c r="E39" s="38"/>
      <c r="F39" s="29"/>
      <c r="G39" s="29">
        <f t="shared" si="0"/>
        <v>0</v>
      </c>
      <c r="H39" s="29">
        <f>SUM(C43:F43)</f>
        <v>4500</v>
      </c>
    </row>
    <row r="40" spans="1:8" x14ac:dyDescent="0.2">
      <c r="C40" s="27"/>
      <c r="D40" s="27"/>
      <c r="E40" s="38"/>
      <c r="F40" s="29"/>
      <c r="G40" s="29">
        <f t="shared" si="0"/>
        <v>0</v>
      </c>
    </row>
    <row r="41" spans="1:8" x14ac:dyDescent="0.2">
      <c r="A41" s="30"/>
      <c r="B41" s="30"/>
      <c r="C41" s="43"/>
      <c r="D41" s="27"/>
      <c r="E41" s="38"/>
      <c r="F41" s="29"/>
      <c r="G41" s="29">
        <f t="shared" si="0"/>
        <v>0</v>
      </c>
    </row>
    <row r="42" spans="1:8" x14ac:dyDescent="0.2">
      <c r="A42" s="30"/>
      <c r="B42" s="30"/>
      <c r="C42" s="47"/>
      <c r="D42" s="27"/>
      <c r="E42" s="38"/>
      <c r="F42" s="29"/>
      <c r="G42" s="29">
        <f t="shared" si="0"/>
        <v>0</v>
      </c>
    </row>
    <row r="43" spans="1:8" ht="13.5" thickBot="1" x14ac:dyDescent="0.25">
      <c r="A43" s="30" t="s">
        <v>21</v>
      </c>
      <c r="B43" s="41">
        <f>B37</f>
        <v>4500</v>
      </c>
      <c r="C43" s="42">
        <f>SUM(C37:C42)</f>
        <v>0</v>
      </c>
      <c r="D43" s="42">
        <f>SUM(D37:D42)</f>
        <v>0</v>
      </c>
      <c r="E43" s="42">
        <f>SUM(E37:E42)</f>
        <v>2250</v>
      </c>
      <c r="F43" s="42">
        <f>SUM(F37:F42)</f>
        <v>2250</v>
      </c>
      <c r="G43" s="42">
        <f>SUM(G37:G42)</f>
        <v>4500</v>
      </c>
    </row>
    <row r="44" spans="1:8" ht="13.5" thickBot="1" x14ac:dyDescent="0.25">
      <c r="A44" s="39" t="s">
        <v>9</v>
      </c>
      <c r="B44" s="40"/>
      <c r="C44" s="38"/>
      <c r="D44" s="38"/>
      <c r="E44" s="38"/>
      <c r="F44" s="29"/>
      <c r="G44" s="29"/>
      <c r="H44" s="29">
        <f>SUM(C48:F48)</f>
        <v>0</v>
      </c>
    </row>
    <row r="45" spans="1:8" ht="25.5" x14ac:dyDescent="0.2">
      <c r="A45" s="62" t="s">
        <v>20</v>
      </c>
      <c r="B45" s="40"/>
      <c r="C45" s="38"/>
      <c r="D45" s="38"/>
      <c r="E45" s="38"/>
      <c r="F45" s="29"/>
      <c r="G45" s="29">
        <f>SUM(C45:F45)</f>
        <v>0</v>
      </c>
    </row>
    <row r="46" spans="1:8" x14ac:dyDescent="0.2">
      <c r="A46" s="30"/>
      <c r="B46" s="30"/>
      <c r="C46" s="38"/>
      <c r="D46" s="38"/>
      <c r="E46" s="38"/>
      <c r="F46" s="29"/>
      <c r="G46" s="29">
        <f>SUM(C46:F46)</f>
        <v>0</v>
      </c>
    </row>
    <row r="47" spans="1:8" x14ac:dyDescent="0.2">
      <c r="A47" s="30"/>
      <c r="B47" s="30"/>
      <c r="C47" s="41"/>
      <c r="D47" s="38"/>
      <c r="E47" s="38"/>
      <c r="F47" s="29"/>
      <c r="G47" s="29">
        <f>SUM(C47:F47)</f>
        <v>0</v>
      </c>
    </row>
    <row r="48" spans="1:8" ht="13.5" thickBot="1" x14ac:dyDescent="0.25">
      <c r="A48" s="30" t="s">
        <v>21</v>
      </c>
      <c r="B48" s="41">
        <f>SUM(B46)</f>
        <v>0</v>
      </c>
      <c r="C48" s="42">
        <f>SUM(C45:C47)</f>
        <v>0</v>
      </c>
      <c r="D48" s="42">
        <f>SUM(D45:D47)</f>
        <v>0</v>
      </c>
      <c r="E48" s="42">
        <f>SUM(E45:E47)</f>
        <v>0</v>
      </c>
      <c r="F48" s="42">
        <f>SUM(F45:F47)</f>
        <v>0</v>
      </c>
      <c r="G48" s="42">
        <f>SUM(G45:G47)</f>
        <v>0</v>
      </c>
    </row>
    <row r="49" spans="1:7" ht="13.5" thickBot="1" x14ac:dyDescent="0.25">
      <c r="A49" s="39" t="s">
        <v>8</v>
      </c>
      <c r="B49" s="40"/>
      <c r="C49" s="38"/>
      <c r="D49" s="38"/>
      <c r="E49" s="38"/>
      <c r="F49" s="29"/>
      <c r="G49" s="29"/>
    </row>
    <row r="50" spans="1:7" ht="25.5" x14ac:dyDescent="0.2">
      <c r="A50" s="62" t="s">
        <v>20</v>
      </c>
      <c r="B50" s="40"/>
      <c r="C50" s="38"/>
      <c r="D50" s="38"/>
      <c r="E50" s="38"/>
      <c r="F50" s="29"/>
      <c r="G50" s="29">
        <f t="shared" ref="G50:G61" si="1">SUM(C50:F50)</f>
        <v>0</v>
      </c>
    </row>
    <row r="51" spans="1:7" x14ac:dyDescent="0.2">
      <c r="A51" s="30"/>
      <c r="B51" s="30"/>
      <c r="C51" s="38"/>
      <c r="D51" s="38"/>
      <c r="E51" s="38"/>
      <c r="F51" s="29"/>
      <c r="G51" s="29">
        <f t="shared" si="1"/>
        <v>0</v>
      </c>
    </row>
    <row r="52" spans="1:7" x14ac:dyDescent="0.2">
      <c r="A52" s="30"/>
      <c r="B52" s="30"/>
      <c r="C52" s="38"/>
      <c r="D52" s="38"/>
      <c r="E52" s="38"/>
      <c r="F52" s="29"/>
      <c r="G52" s="29">
        <f t="shared" si="1"/>
        <v>0</v>
      </c>
    </row>
    <row r="53" spans="1:7" x14ac:dyDescent="0.2">
      <c r="A53" s="30"/>
      <c r="B53" s="30"/>
      <c r="C53" s="38"/>
      <c r="D53" s="38"/>
      <c r="E53" s="38"/>
      <c r="F53" s="29"/>
      <c r="G53" s="29">
        <f t="shared" si="1"/>
        <v>0</v>
      </c>
    </row>
    <row r="54" spans="1:7" x14ac:dyDescent="0.2">
      <c r="A54" s="30"/>
      <c r="B54" s="30"/>
      <c r="C54" s="38"/>
      <c r="D54" s="38"/>
      <c r="E54" s="38"/>
      <c r="F54" s="29"/>
      <c r="G54" s="29">
        <f t="shared" si="1"/>
        <v>0</v>
      </c>
    </row>
    <row r="55" spans="1:7" x14ac:dyDescent="0.2">
      <c r="A55" s="30"/>
      <c r="B55" s="30"/>
      <c r="C55" s="38"/>
      <c r="D55" s="38"/>
      <c r="E55" s="38"/>
      <c r="F55" s="29"/>
      <c r="G55" s="29">
        <f t="shared" si="1"/>
        <v>0</v>
      </c>
    </row>
    <row r="56" spans="1:7" x14ac:dyDescent="0.2">
      <c r="A56" s="30"/>
      <c r="B56" s="30"/>
      <c r="C56" s="38"/>
      <c r="D56" s="38"/>
      <c r="E56" s="38"/>
      <c r="F56" s="29"/>
      <c r="G56" s="29">
        <f t="shared" si="1"/>
        <v>0</v>
      </c>
    </row>
    <row r="57" spans="1:7" x14ac:dyDescent="0.2">
      <c r="A57" s="30"/>
      <c r="B57" s="30"/>
      <c r="C57" s="38"/>
      <c r="D57" s="38"/>
      <c r="E57" s="38"/>
      <c r="F57" s="29"/>
      <c r="G57" s="29">
        <f t="shared" si="1"/>
        <v>0</v>
      </c>
    </row>
    <row r="58" spans="1:7" x14ac:dyDescent="0.2">
      <c r="A58" s="30"/>
      <c r="B58" s="30"/>
      <c r="C58" s="38"/>
      <c r="D58" s="38"/>
      <c r="E58" s="38"/>
      <c r="F58" s="29"/>
      <c r="G58" s="29">
        <f t="shared" si="1"/>
        <v>0</v>
      </c>
    </row>
    <row r="59" spans="1:7" x14ac:dyDescent="0.2">
      <c r="A59" s="30"/>
      <c r="B59" s="30"/>
      <c r="C59" s="38"/>
      <c r="D59" s="38"/>
      <c r="E59" s="38"/>
      <c r="F59" s="29"/>
      <c r="G59" s="29">
        <f t="shared" si="1"/>
        <v>0</v>
      </c>
    </row>
    <row r="60" spans="1:7" x14ac:dyDescent="0.2">
      <c r="A60" s="30"/>
      <c r="B60" s="30"/>
      <c r="C60" s="38"/>
      <c r="D60" s="38"/>
      <c r="E60" s="38"/>
      <c r="F60" s="29"/>
      <c r="G60" s="29">
        <f t="shared" si="1"/>
        <v>0</v>
      </c>
    </row>
    <row r="61" spans="1:7" x14ac:dyDescent="0.2">
      <c r="A61" s="30"/>
      <c r="B61" s="30"/>
      <c r="C61" s="41"/>
      <c r="D61" s="38"/>
      <c r="E61" s="38"/>
      <c r="F61" s="29"/>
      <c r="G61" s="29">
        <f t="shared" si="1"/>
        <v>0</v>
      </c>
    </row>
    <row r="62" spans="1:7" ht="13.5" thickBot="1" x14ac:dyDescent="0.25">
      <c r="A62" s="30" t="s">
        <v>21</v>
      </c>
      <c r="B62" s="41">
        <f>SUM(B53:B58)</f>
        <v>0</v>
      </c>
      <c r="C62" s="42">
        <f>SUM(C50:C61)</f>
        <v>0</v>
      </c>
      <c r="D62" s="42">
        <f>SUM(D50:D61)</f>
        <v>0</v>
      </c>
      <c r="E62" s="42">
        <f>SUM(E50:E61)</f>
        <v>0</v>
      </c>
      <c r="F62" s="42">
        <f>SUM(F50:F61)</f>
        <v>0</v>
      </c>
      <c r="G62" s="42">
        <f>SUM(G50:G61)</f>
        <v>0</v>
      </c>
    </row>
    <row r="63" spans="1:7" ht="13.5" thickBot="1" x14ac:dyDescent="0.25">
      <c r="A63" s="39" t="s">
        <v>10</v>
      </c>
      <c r="B63" s="40"/>
      <c r="C63" s="38"/>
      <c r="D63" s="38"/>
      <c r="E63" s="38"/>
      <c r="F63" s="29"/>
      <c r="G63" s="29"/>
    </row>
    <row r="64" spans="1:7" ht="25.5" x14ac:dyDescent="0.2">
      <c r="A64" s="62" t="s">
        <v>20</v>
      </c>
      <c r="B64" s="59">
        <v>183705.44</v>
      </c>
      <c r="C64" s="46"/>
      <c r="D64" s="38"/>
      <c r="E64" s="38"/>
      <c r="F64" s="29"/>
      <c r="G64" s="29"/>
    </row>
    <row r="65" spans="1:12" ht="25.5" x14ac:dyDescent="0.2">
      <c r="A65" s="68" t="s">
        <v>33</v>
      </c>
      <c r="B65" s="65">
        <v>30000</v>
      </c>
      <c r="C65" s="46">
        <v>4760</v>
      </c>
      <c r="D65" s="38">
        <f>25071-DC65</f>
        <v>25071</v>
      </c>
      <c r="E65" s="46">
        <f>B65-(C65+D65)</f>
        <v>169</v>
      </c>
      <c r="F65" s="29">
        <v>0</v>
      </c>
      <c r="G65" s="29">
        <f>SUM(C65:F65)</f>
        <v>30000</v>
      </c>
    </row>
    <row r="66" spans="1:12" x14ac:dyDescent="0.2">
      <c r="A66" s="63" t="s">
        <v>47</v>
      </c>
      <c r="B66" s="65">
        <f>10000</f>
        <v>10000</v>
      </c>
      <c r="C66" s="46">
        <v>6853.38</v>
      </c>
      <c r="D66" s="77">
        <f>384+2353.27</f>
        <v>2737.27</v>
      </c>
      <c r="E66" s="38">
        <f>(B66-C66-D66)/2</f>
        <v>204.67499999999995</v>
      </c>
      <c r="F66" s="29">
        <f>E66</f>
        <v>204.67499999999995</v>
      </c>
      <c r="G66" s="29">
        <f t="shared" ref="G66:G73" si="2">SUM(C66:F66)</f>
        <v>9999.9999999999982</v>
      </c>
      <c r="I66" s="61"/>
      <c r="J66" s="61"/>
    </row>
    <row r="67" spans="1:12" x14ac:dyDescent="0.2">
      <c r="A67" s="63" t="s">
        <v>28</v>
      </c>
      <c r="B67" s="65">
        <v>13000</v>
      </c>
      <c r="C67" s="46">
        <v>1156.5</v>
      </c>
      <c r="D67" s="38">
        <v>0</v>
      </c>
      <c r="E67" s="38">
        <v>0</v>
      </c>
      <c r="F67" s="29">
        <f>13000-C67</f>
        <v>11843.5</v>
      </c>
      <c r="G67" s="29">
        <f t="shared" si="2"/>
        <v>13000</v>
      </c>
      <c r="J67" s="61"/>
      <c r="L67" s="61"/>
    </row>
    <row r="68" spans="1:12" ht="25.5" x14ac:dyDescent="0.2">
      <c r="A68" s="66" t="s">
        <v>29</v>
      </c>
      <c r="B68" s="65">
        <v>10000</v>
      </c>
      <c r="C68" s="46">
        <v>0</v>
      </c>
      <c r="D68" s="46">
        <f>1565.89+1332.95</f>
        <v>2898.84</v>
      </c>
      <c r="E68" s="46">
        <f>(B68-(C68+D68))/2</f>
        <v>3550.58</v>
      </c>
      <c r="F68" s="46">
        <f>(B68-(C68+D68))/2</f>
        <v>3550.58</v>
      </c>
      <c r="G68" s="29">
        <f t="shared" si="2"/>
        <v>10000</v>
      </c>
    </row>
    <row r="69" spans="1:12" x14ac:dyDescent="0.2">
      <c r="A69" s="63" t="s">
        <v>32</v>
      </c>
      <c r="B69" s="65">
        <f>183705-63000</f>
        <v>120705</v>
      </c>
      <c r="C69" s="46">
        <v>0</v>
      </c>
      <c r="D69" s="38">
        <v>0</v>
      </c>
      <c r="E69" s="70">
        <f>B69/2</f>
        <v>60352.5</v>
      </c>
      <c r="F69" s="71">
        <f>B69/2</f>
        <v>60352.5</v>
      </c>
      <c r="G69" s="29">
        <f t="shared" si="2"/>
        <v>120705</v>
      </c>
    </row>
    <row r="70" spans="1:12" x14ac:dyDescent="0.2">
      <c r="A70" s="63"/>
      <c r="B70" s="40"/>
      <c r="C70" s="46"/>
      <c r="D70" s="38"/>
      <c r="E70" s="38"/>
      <c r="F70" s="29"/>
      <c r="G70" s="29">
        <f t="shared" si="2"/>
        <v>0</v>
      </c>
      <c r="H70" s="29">
        <f>SUM(C74:F74)</f>
        <v>183705</v>
      </c>
    </row>
    <row r="71" spans="1:12" x14ac:dyDescent="0.2">
      <c r="A71" s="40"/>
      <c r="B71" s="40"/>
      <c r="C71" s="46"/>
      <c r="D71" s="38"/>
      <c r="E71" s="38"/>
      <c r="F71" s="29"/>
      <c r="G71" s="29">
        <f t="shared" si="2"/>
        <v>0</v>
      </c>
    </row>
    <row r="72" spans="1:12" x14ac:dyDescent="0.2">
      <c r="A72" s="30"/>
      <c r="B72" s="30"/>
      <c r="C72" s="46"/>
      <c r="D72" s="38"/>
      <c r="E72" s="38"/>
      <c r="F72" s="29"/>
      <c r="G72" s="29">
        <f t="shared" si="2"/>
        <v>0</v>
      </c>
    </row>
    <row r="73" spans="1:12" x14ac:dyDescent="0.2">
      <c r="C73" s="38"/>
      <c r="D73" s="38"/>
      <c r="E73" s="38"/>
      <c r="F73" s="29"/>
      <c r="G73" s="29">
        <f t="shared" si="2"/>
        <v>0</v>
      </c>
    </row>
    <row r="74" spans="1:12" ht="13.5" thickBot="1" x14ac:dyDescent="0.25">
      <c r="A74" s="30" t="s">
        <v>21</v>
      </c>
      <c r="B74" s="41">
        <f>SUM(B65:B70)</f>
        <v>183705</v>
      </c>
      <c r="C74" s="42">
        <f>SUM(C65:C73)</f>
        <v>12769.880000000001</v>
      </c>
      <c r="D74" s="42">
        <f>SUM(D65:D73)</f>
        <v>30707.11</v>
      </c>
      <c r="E74" s="42">
        <f>SUM(E65:E73)</f>
        <v>64276.754999999997</v>
      </c>
      <c r="F74" s="42">
        <f>SUM(F65:F73)</f>
        <v>75951.255000000005</v>
      </c>
      <c r="G74" s="42">
        <f>SUM(G65:G73)</f>
        <v>183705</v>
      </c>
    </row>
    <row r="75" spans="1:12" ht="13.5" thickBot="1" x14ac:dyDescent="0.25">
      <c r="A75" s="39" t="s">
        <v>11</v>
      </c>
      <c r="B75" s="40"/>
      <c r="C75" s="38"/>
      <c r="D75" s="38"/>
      <c r="E75" s="38"/>
      <c r="F75" s="29"/>
      <c r="G75" s="29"/>
    </row>
    <row r="76" spans="1:12" ht="25.5" x14ac:dyDescent="0.2">
      <c r="A76" s="62" t="s">
        <v>20</v>
      </c>
      <c r="B76" s="40"/>
      <c r="C76" s="46"/>
      <c r="D76" s="48"/>
      <c r="E76" s="38"/>
      <c r="F76" s="29"/>
      <c r="G76" s="29"/>
    </row>
    <row r="77" spans="1:12" x14ac:dyDescent="0.2">
      <c r="A77" s="40"/>
      <c r="B77" s="40"/>
      <c r="C77" s="46"/>
      <c r="D77" s="48"/>
      <c r="E77" s="38"/>
      <c r="F77" s="29"/>
      <c r="G77" s="29">
        <f>SUM(C77:F77)</f>
        <v>0</v>
      </c>
    </row>
    <row r="78" spans="1:12" x14ac:dyDescent="0.2">
      <c r="A78" s="40"/>
      <c r="B78" s="40"/>
      <c r="C78" s="46"/>
      <c r="D78" s="48"/>
      <c r="E78" s="38"/>
      <c r="F78" s="29"/>
      <c r="G78" s="29">
        <f t="shared" ref="G78:G108" si="3">SUM(C78:F78)</f>
        <v>0</v>
      </c>
    </row>
    <row r="79" spans="1:12" x14ac:dyDescent="0.2">
      <c r="A79" s="40"/>
      <c r="B79" s="40"/>
      <c r="C79" s="46"/>
      <c r="D79" s="48"/>
      <c r="E79" s="38"/>
      <c r="F79" s="29"/>
      <c r="G79" s="29">
        <f t="shared" si="3"/>
        <v>0</v>
      </c>
    </row>
    <row r="80" spans="1:12" x14ac:dyDescent="0.2">
      <c r="A80" s="40"/>
      <c r="B80" s="40"/>
      <c r="C80" s="46"/>
      <c r="D80" s="48"/>
      <c r="E80" s="38"/>
      <c r="F80" s="29"/>
      <c r="G80" s="29">
        <f t="shared" si="3"/>
        <v>0</v>
      </c>
    </row>
    <row r="81" spans="1:7" x14ac:dyDescent="0.2">
      <c r="A81" s="40"/>
      <c r="B81" s="40"/>
      <c r="C81" s="46"/>
      <c r="D81" s="48"/>
      <c r="E81" s="38"/>
      <c r="F81" s="29"/>
      <c r="G81" s="29">
        <f t="shared" si="3"/>
        <v>0</v>
      </c>
    </row>
    <row r="82" spans="1:7" x14ac:dyDescent="0.2">
      <c r="A82" s="40"/>
      <c r="B82" s="40"/>
      <c r="C82" s="46"/>
      <c r="D82" s="48"/>
      <c r="E82" s="38"/>
      <c r="F82" s="29"/>
      <c r="G82" s="29">
        <f t="shared" si="3"/>
        <v>0</v>
      </c>
    </row>
    <row r="83" spans="1:7" x14ac:dyDescent="0.2">
      <c r="A83" s="40"/>
      <c r="B83" s="40"/>
      <c r="C83" s="46"/>
      <c r="D83" s="48"/>
      <c r="E83" s="38"/>
      <c r="F83" s="29"/>
      <c r="G83" s="29">
        <f t="shared" si="3"/>
        <v>0</v>
      </c>
    </row>
    <row r="84" spans="1:7" x14ac:dyDescent="0.2">
      <c r="A84" s="40"/>
      <c r="B84" s="40"/>
      <c r="C84" s="46"/>
      <c r="D84" s="48"/>
      <c r="E84" s="38"/>
      <c r="F84" s="29"/>
      <c r="G84" s="29">
        <f t="shared" si="3"/>
        <v>0</v>
      </c>
    </row>
    <row r="85" spans="1:7" x14ac:dyDescent="0.2">
      <c r="A85" s="40"/>
      <c r="B85" s="40"/>
      <c r="C85" s="46"/>
      <c r="D85" s="48"/>
      <c r="E85" s="38"/>
      <c r="F85" s="29"/>
      <c r="G85" s="29">
        <f t="shared" si="3"/>
        <v>0</v>
      </c>
    </row>
    <row r="86" spans="1:7" x14ac:dyDescent="0.2">
      <c r="A86" s="40"/>
      <c r="B86" s="40"/>
      <c r="C86" s="46"/>
      <c r="D86" s="48"/>
      <c r="E86" s="38"/>
      <c r="F86" s="29"/>
      <c r="G86" s="29">
        <f t="shared" si="3"/>
        <v>0</v>
      </c>
    </row>
    <row r="87" spans="1:7" x14ac:dyDescent="0.2">
      <c r="A87" s="40"/>
      <c r="B87" s="40"/>
      <c r="C87" s="46"/>
      <c r="D87" s="48"/>
      <c r="E87" s="38"/>
      <c r="F87" s="29"/>
      <c r="G87" s="29">
        <f t="shared" si="3"/>
        <v>0</v>
      </c>
    </row>
    <row r="88" spans="1:7" x14ac:dyDescent="0.2">
      <c r="A88" s="40"/>
      <c r="B88" s="40"/>
      <c r="C88" s="46"/>
      <c r="D88" s="48"/>
      <c r="E88" s="38"/>
      <c r="F88" s="29"/>
      <c r="G88" s="29">
        <f t="shared" si="3"/>
        <v>0</v>
      </c>
    </row>
    <row r="89" spans="1:7" x14ac:dyDescent="0.2">
      <c r="A89" s="40"/>
      <c r="B89" s="40"/>
      <c r="C89" s="46"/>
      <c r="D89" s="48"/>
      <c r="E89" s="38"/>
      <c r="F89" s="29"/>
      <c r="G89" s="29">
        <f t="shared" si="3"/>
        <v>0</v>
      </c>
    </row>
    <row r="90" spans="1:7" x14ac:dyDescent="0.2">
      <c r="A90" s="40"/>
      <c r="B90" s="40"/>
      <c r="C90" s="46"/>
      <c r="D90" s="48"/>
      <c r="E90" s="38"/>
      <c r="F90" s="29"/>
      <c r="G90" s="29">
        <f t="shared" si="3"/>
        <v>0</v>
      </c>
    </row>
    <row r="91" spans="1:7" x14ac:dyDescent="0.2">
      <c r="A91" s="40"/>
      <c r="B91" s="40"/>
      <c r="C91" s="46"/>
      <c r="D91" s="48"/>
      <c r="E91" s="38"/>
      <c r="F91" s="29"/>
      <c r="G91" s="29">
        <f t="shared" si="3"/>
        <v>0</v>
      </c>
    </row>
    <row r="92" spans="1:7" x14ac:dyDescent="0.2">
      <c r="A92" s="40"/>
      <c r="B92" s="40"/>
      <c r="C92" s="46"/>
      <c r="D92" s="48"/>
      <c r="E92" s="38"/>
      <c r="F92" s="29"/>
      <c r="G92" s="29">
        <f t="shared" si="3"/>
        <v>0</v>
      </c>
    </row>
    <row r="93" spans="1:7" x14ac:dyDescent="0.2">
      <c r="A93" s="40"/>
      <c r="B93" s="40"/>
      <c r="C93" s="46"/>
      <c r="D93" s="48"/>
      <c r="E93" s="38"/>
      <c r="F93" s="29"/>
      <c r="G93" s="29">
        <f t="shared" si="3"/>
        <v>0</v>
      </c>
    </row>
    <row r="94" spans="1:7" x14ac:dyDescent="0.2">
      <c r="A94" s="40"/>
      <c r="B94" s="40"/>
      <c r="C94" s="46"/>
      <c r="D94" s="48"/>
      <c r="E94" s="38"/>
      <c r="F94" s="29"/>
      <c r="G94" s="29">
        <f t="shared" si="3"/>
        <v>0</v>
      </c>
    </row>
    <row r="95" spans="1:7" x14ac:dyDescent="0.2">
      <c r="A95" s="40"/>
      <c r="B95" s="40"/>
      <c r="C95" s="46"/>
      <c r="D95" s="48"/>
      <c r="E95" s="38"/>
      <c r="F95" s="29"/>
      <c r="G95" s="29">
        <f t="shared" si="3"/>
        <v>0</v>
      </c>
    </row>
    <row r="96" spans="1:7" x14ac:dyDescent="0.2">
      <c r="A96" s="40"/>
      <c r="B96" s="40"/>
      <c r="C96" s="46"/>
      <c r="D96" s="48"/>
      <c r="E96" s="38"/>
      <c r="F96" s="29"/>
      <c r="G96" s="29">
        <f t="shared" si="3"/>
        <v>0</v>
      </c>
    </row>
    <row r="97" spans="1:8" x14ac:dyDescent="0.2">
      <c r="A97" s="40"/>
      <c r="B97" s="40"/>
      <c r="C97" s="46"/>
      <c r="D97" s="48"/>
      <c r="E97" s="38"/>
      <c r="F97" s="29"/>
      <c r="G97" s="29">
        <f t="shared" si="3"/>
        <v>0</v>
      </c>
    </row>
    <row r="98" spans="1:8" x14ac:dyDescent="0.2">
      <c r="A98" s="40"/>
      <c r="B98" s="40"/>
      <c r="C98" s="46"/>
      <c r="D98" s="48"/>
      <c r="E98" s="38"/>
      <c r="F98" s="29"/>
      <c r="G98" s="29">
        <f t="shared" si="3"/>
        <v>0</v>
      </c>
    </row>
    <row r="99" spans="1:8" x14ac:dyDescent="0.2">
      <c r="A99" s="40"/>
      <c r="B99" s="40"/>
      <c r="C99" s="46"/>
      <c r="D99" s="48"/>
      <c r="E99" s="38"/>
      <c r="F99" s="29"/>
      <c r="G99" s="29">
        <f t="shared" si="3"/>
        <v>0</v>
      </c>
    </row>
    <row r="100" spans="1:8" x14ac:dyDescent="0.2">
      <c r="A100" s="40"/>
      <c r="B100" s="40"/>
      <c r="C100" s="46"/>
      <c r="D100" s="48"/>
      <c r="E100" s="38"/>
      <c r="F100" s="29"/>
      <c r="G100" s="29">
        <f t="shared" si="3"/>
        <v>0</v>
      </c>
    </row>
    <row r="101" spans="1:8" x14ac:dyDescent="0.2">
      <c r="A101" s="40"/>
      <c r="B101" s="40"/>
      <c r="C101" s="46"/>
      <c r="D101" s="48"/>
      <c r="E101" s="38"/>
      <c r="F101" s="29"/>
      <c r="G101" s="29">
        <f t="shared" si="3"/>
        <v>0</v>
      </c>
    </row>
    <row r="102" spans="1:8" x14ac:dyDescent="0.2">
      <c r="A102" s="40"/>
      <c r="B102" s="40"/>
      <c r="C102" s="46"/>
      <c r="D102" s="48"/>
      <c r="E102" s="38"/>
      <c r="F102" s="29"/>
      <c r="G102" s="29">
        <f t="shared" si="3"/>
        <v>0</v>
      </c>
    </row>
    <row r="103" spans="1:8" x14ac:dyDescent="0.2">
      <c r="A103" s="40"/>
      <c r="B103" s="40"/>
      <c r="C103" s="46"/>
      <c r="D103" s="48"/>
      <c r="E103" s="38"/>
      <c r="F103" s="29"/>
      <c r="G103" s="29">
        <f t="shared" si="3"/>
        <v>0</v>
      </c>
    </row>
    <row r="104" spans="1:8" x14ac:dyDescent="0.2">
      <c r="A104" s="40"/>
      <c r="B104" s="40"/>
      <c r="C104" s="46"/>
      <c r="D104" s="48"/>
      <c r="E104" s="38"/>
      <c r="F104" s="29"/>
      <c r="G104" s="29">
        <f t="shared" si="3"/>
        <v>0</v>
      </c>
    </row>
    <row r="105" spans="1:8" x14ac:dyDescent="0.2">
      <c r="A105" s="40"/>
      <c r="B105" s="40"/>
      <c r="C105" s="46"/>
      <c r="D105" s="48"/>
      <c r="E105" s="38"/>
      <c r="F105" s="29"/>
      <c r="G105" s="29">
        <f t="shared" si="3"/>
        <v>0</v>
      </c>
      <c r="H105" s="29">
        <f>SUM(C109:F109)</f>
        <v>0</v>
      </c>
    </row>
    <row r="106" spans="1:8" x14ac:dyDescent="0.2">
      <c r="A106" s="40"/>
      <c r="B106" s="40"/>
      <c r="C106" s="46"/>
      <c r="D106" s="48"/>
      <c r="E106" s="38"/>
      <c r="F106" s="29"/>
      <c r="G106" s="29">
        <f t="shared" si="3"/>
        <v>0</v>
      </c>
    </row>
    <row r="107" spans="1:8" x14ac:dyDescent="0.2">
      <c r="A107" s="30"/>
      <c r="B107" s="30"/>
      <c r="C107" s="46"/>
      <c r="D107" s="48"/>
      <c r="E107" s="38"/>
      <c r="F107" s="29"/>
      <c r="G107" s="29">
        <f t="shared" si="3"/>
        <v>0</v>
      </c>
    </row>
    <row r="108" spans="1:8" x14ac:dyDescent="0.2">
      <c r="A108" s="30" t="s">
        <v>14</v>
      </c>
      <c r="B108" s="30"/>
      <c r="C108" s="47"/>
      <c r="D108" s="48"/>
      <c r="E108" s="38"/>
      <c r="F108" s="29"/>
      <c r="G108" s="29">
        <f t="shared" si="3"/>
        <v>0</v>
      </c>
    </row>
    <row r="109" spans="1:8" x14ac:dyDescent="0.2">
      <c r="A109" s="30" t="s">
        <v>21</v>
      </c>
      <c r="B109" s="41">
        <f>SUM(B100:B105)</f>
        <v>0</v>
      </c>
      <c r="C109" s="42">
        <f>SUM(C77:C108)</f>
        <v>0</v>
      </c>
      <c r="D109" s="42">
        <f>SUM(D77:D108)</f>
        <v>0</v>
      </c>
      <c r="E109" s="42">
        <f>SUM(E77:E108)</f>
        <v>0</v>
      </c>
      <c r="F109" s="42">
        <f>SUM(F77:F108)</f>
        <v>0</v>
      </c>
      <c r="G109" s="42">
        <f>SUM(G77:G108)</f>
        <v>0</v>
      </c>
    </row>
    <row r="110" spans="1:8" x14ac:dyDescent="0.2">
      <c r="A110" s="34" t="s">
        <v>12</v>
      </c>
      <c r="B110" s="23"/>
      <c r="C110" s="47"/>
      <c r="D110" s="48"/>
      <c r="E110" s="38"/>
      <c r="F110" s="29"/>
      <c r="G110" s="29"/>
    </row>
    <row r="111" spans="1:8" ht="25.5" x14ac:dyDescent="0.2">
      <c r="A111" s="62" t="s">
        <v>20</v>
      </c>
      <c r="B111" s="59"/>
      <c r="C111" s="46"/>
      <c r="D111" s="46"/>
      <c r="E111" s="46"/>
      <c r="F111" s="46"/>
      <c r="G111" s="29"/>
    </row>
    <row r="112" spans="1:8" x14ac:dyDescent="0.2">
      <c r="A112" s="67" t="s">
        <v>30</v>
      </c>
      <c r="B112" s="59">
        <v>2000</v>
      </c>
      <c r="C112" s="46">
        <v>0</v>
      </c>
      <c r="D112" s="46">
        <v>0</v>
      </c>
      <c r="E112" s="46">
        <f>$B$112/2</f>
        <v>1000</v>
      </c>
      <c r="F112" s="46">
        <f>$B$112/2</f>
        <v>1000</v>
      </c>
      <c r="G112" s="29">
        <f>SUM(C112:F112)</f>
        <v>2000</v>
      </c>
    </row>
    <row r="113" spans="1:8" x14ac:dyDescent="0.2">
      <c r="A113" s="30"/>
      <c r="B113" s="30"/>
      <c r="C113" s="46"/>
      <c r="D113" s="38"/>
      <c r="E113" s="38"/>
      <c r="F113" s="29"/>
      <c r="G113" s="29">
        <f>SUM(C113:F113)</f>
        <v>0</v>
      </c>
      <c r="H113" s="29">
        <f>SUM(C117:F117)</f>
        <v>2000</v>
      </c>
    </row>
    <row r="114" spans="1:8" x14ac:dyDescent="0.2">
      <c r="A114" s="30"/>
      <c r="B114" s="30"/>
      <c r="C114" s="46"/>
      <c r="D114" s="38"/>
      <c r="E114" s="38"/>
      <c r="F114" s="29"/>
      <c r="G114" s="29">
        <f>SUM(C114:F114)</f>
        <v>0</v>
      </c>
    </row>
    <row r="115" spans="1:8" x14ac:dyDescent="0.2">
      <c r="A115" s="30"/>
      <c r="B115" s="30"/>
      <c r="C115" s="46"/>
      <c r="D115" s="38"/>
      <c r="E115" s="38"/>
      <c r="F115" s="29"/>
      <c r="G115" s="29">
        <f>SUM(C115:F115)</f>
        <v>0</v>
      </c>
    </row>
    <row r="116" spans="1:8" s="26" customFormat="1" x14ac:dyDescent="0.2">
      <c r="A116" s="30"/>
      <c r="B116" s="30"/>
      <c r="C116" s="49"/>
      <c r="D116" s="38"/>
      <c r="E116" s="38"/>
      <c r="F116" s="29"/>
      <c r="G116" s="29">
        <f>SUM(C116:F116)</f>
        <v>0</v>
      </c>
    </row>
    <row r="117" spans="1:8" s="26" customFormat="1" x14ac:dyDescent="0.2">
      <c r="A117" s="30" t="s">
        <v>21</v>
      </c>
      <c r="B117" s="41">
        <f>SUM(B108:B113)</f>
        <v>2000</v>
      </c>
      <c r="C117" s="42">
        <f>SUM(C112:C116)</f>
        <v>0</v>
      </c>
      <c r="D117" s="42">
        <f>SUM(D112:D116)</f>
        <v>0</v>
      </c>
      <c r="E117" s="42">
        <f>SUM(E112:E116)</f>
        <v>1000</v>
      </c>
      <c r="F117" s="42">
        <f>SUM(F112:F116)</f>
        <v>1000</v>
      </c>
      <c r="G117" s="42">
        <f>SUM(G112:G116)</f>
        <v>2000</v>
      </c>
    </row>
    <row r="118" spans="1:8" s="26" customFormat="1" x14ac:dyDescent="0.2">
      <c r="A118" s="50" t="s">
        <v>13</v>
      </c>
      <c r="B118" s="40"/>
      <c r="C118" s="27"/>
      <c r="D118" s="32"/>
      <c r="E118" s="41"/>
      <c r="F118" s="29"/>
      <c r="G118" s="29"/>
    </row>
    <row r="119" spans="1:8" s="26" customFormat="1" ht="25.5" x14ac:dyDescent="0.2">
      <c r="A119" s="62" t="s">
        <v>20</v>
      </c>
      <c r="B119" s="40"/>
      <c r="C119" s="27"/>
      <c r="D119" s="48"/>
      <c r="E119" s="27"/>
      <c r="F119" s="29"/>
      <c r="G119" s="29"/>
    </row>
    <row r="120" spans="1:8" s="26" customFormat="1" x14ac:dyDescent="0.2">
      <c r="A120" s="64" t="s">
        <v>31</v>
      </c>
      <c r="B120" s="59">
        <v>1000</v>
      </c>
      <c r="C120" s="51">
        <v>0</v>
      </c>
      <c r="D120" s="28">
        <v>0</v>
      </c>
      <c r="E120" s="51">
        <f>500</f>
        <v>500</v>
      </c>
      <c r="F120" s="52">
        <v>500</v>
      </c>
      <c r="G120" s="52">
        <f>SUM(C120:F120)</f>
        <v>1000</v>
      </c>
    </row>
    <row r="121" spans="1:8" s="26" customFormat="1" x14ac:dyDescent="0.2">
      <c r="C121" s="51"/>
      <c r="D121" s="28"/>
      <c r="E121" s="51"/>
      <c r="F121" s="52"/>
      <c r="G121" s="52">
        <f t="shared" ref="G121:G132" si="4">SUM(C121:F121)</f>
        <v>0</v>
      </c>
    </row>
    <row r="122" spans="1:8" s="26" customFormat="1" x14ac:dyDescent="0.2">
      <c r="C122" s="51"/>
      <c r="D122" s="28"/>
      <c r="E122" s="51"/>
      <c r="F122" s="52"/>
      <c r="G122" s="52">
        <f t="shared" si="4"/>
        <v>0</v>
      </c>
    </row>
    <row r="123" spans="1:8" s="26" customFormat="1" x14ac:dyDescent="0.2">
      <c r="C123" s="51"/>
      <c r="D123" s="28"/>
      <c r="E123" s="51"/>
      <c r="F123" s="52"/>
      <c r="G123" s="52">
        <f t="shared" si="4"/>
        <v>0</v>
      </c>
    </row>
    <row r="124" spans="1:8" s="26" customFormat="1" x14ac:dyDescent="0.2">
      <c r="C124" s="51"/>
      <c r="D124" s="28"/>
      <c r="E124" s="51"/>
      <c r="F124" s="52"/>
      <c r="G124" s="52">
        <f t="shared" si="4"/>
        <v>0</v>
      </c>
    </row>
    <row r="125" spans="1:8" s="26" customFormat="1" x14ac:dyDescent="0.2">
      <c r="C125" s="51"/>
      <c r="D125" s="28"/>
      <c r="E125" s="51"/>
      <c r="F125" s="52"/>
      <c r="G125" s="52">
        <f t="shared" si="4"/>
        <v>0</v>
      </c>
    </row>
    <row r="126" spans="1:8" s="26" customFormat="1" x14ac:dyDescent="0.2">
      <c r="C126" s="51"/>
      <c r="D126" s="28"/>
      <c r="E126" s="51"/>
      <c r="F126" s="52"/>
      <c r="G126" s="52">
        <f t="shared" si="4"/>
        <v>0</v>
      </c>
    </row>
    <row r="127" spans="1:8" s="26" customFormat="1" x14ac:dyDescent="0.2">
      <c r="C127" s="51"/>
      <c r="D127" s="28"/>
      <c r="E127" s="51"/>
      <c r="F127" s="52"/>
      <c r="G127" s="52">
        <f t="shared" si="4"/>
        <v>0</v>
      </c>
    </row>
    <row r="128" spans="1:8" s="26" customFormat="1" x14ac:dyDescent="0.2">
      <c r="C128" s="51"/>
      <c r="D128" s="28"/>
      <c r="E128" s="51"/>
      <c r="F128" s="52"/>
      <c r="G128" s="52">
        <f t="shared" si="4"/>
        <v>0</v>
      </c>
    </row>
    <row r="129" spans="1:8" s="1" customFormat="1" x14ac:dyDescent="0.2">
      <c r="A129" s="26"/>
      <c r="B129" s="26"/>
      <c r="C129" s="51"/>
      <c r="D129" s="28"/>
      <c r="E129" s="51"/>
      <c r="F129" s="52"/>
      <c r="G129" s="52">
        <f t="shared" si="4"/>
        <v>0</v>
      </c>
      <c r="H129" s="42">
        <f>SUM(C133:F133)</f>
        <v>1000</v>
      </c>
    </row>
    <row r="130" spans="1:8" s="1" customFormat="1" x14ac:dyDescent="0.2">
      <c r="A130" s="31"/>
      <c r="B130" s="31"/>
      <c r="C130" s="44"/>
      <c r="D130" s="28"/>
      <c r="E130" s="53"/>
      <c r="F130" s="52"/>
      <c r="G130" s="52">
        <f t="shared" si="4"/>
        <v>0</v>
      </c>
      <c r="H130" s="42"/>
    </row>
    <row r="131" spans="1:8" x14ac:dyDescent="0.2">
      <c r="A131" s="31"/>
      <c r="B131" s="31"/>
      <c r="C131" s="37"/>
      <c r="D131" s="28"/>
      <c r="E131" s="53"/>
      <c r="F131" s="52"/>
      <c r="G131" s="52">
        <f t="shared" si="4"/>
        <v>0</v>
      </c>
      <c r="H131" s="29"/>
    </row>
    <row r="132" spans="1:8" s="1" customFormat="1" x14ac:dyDescent="0.2">
      <c r="A132" s="31"/>
      <c r="B132" s="31"/>
      <c r="C132" s="37"/>
      <c r="D132" s="28"/>
      <c r="E132" s="53"/>
      <c r="F132" s="52"/>
      <c r="G132" s="52">
        <f t="shared" si="4"/>
        <v>0</v>
      </c>
      <c r="H132" s="42"/>
    </row>
    <row r="133" spans="1:8" x14ac:dyDescent="0.2">
      <c r="A133" s="30" t="s">
        <v>21</v>
      </c>
      <c r="B133" s="41">
        <f>SUM(B120:B129)</f>
        <v>1000</v>
      </c>
      <c r="C133" s="42">
        <f>SUM(C120:C132)</f>
        <v>0</v>
      </c>
      <c r="D133" s="42">
        <f>SUM(D120:D132)</f>
        <v>0</v>
      </c>
      <c r="E133" s="42">
        <f>SUM(E120:E132)</f>
        <v>500</v>
      </c>
      <c r="F133" s="42">
        <f>SUM(F120:F132)</f>
        <v>500</v>
      </c>
      <c r="G133" s="42">
        <f>SUM(G120:G132)</f>
        <v>1000</v>
      </c>
    </row>
    <row r="134" spans="1:8" ht="13.5" thickBot="1" x14ac:dyDescent="0.25">
      <c r="A134" s="30"/>
      <c r="B134" s="30"/>
      <c r="C134" s="42"/>
      <c r="D134" s="42"/>
      <c r="E134" s="42"/>
      <c r="F134" s="42"/>
      <c r="G134" s="42"/>
    </row>
    <row r="135" spans="1:8" ht="16.5" thickBot="1" x14ac:dyDescent="0.3">
      <c r="A135" s="17" t="s">
        <v>23</v>
      </c>
      <c r="B135" s="69">
        <f t="shared" ref="B135:G135" si="5">B133+B117+B109+B74+B62+B48+B43</f>
        <v>191205</v>
      </c>
      <c r="C135" s="37">
        <f t="shared" si="5"/>
        <v>12769.880000000001</v>
      </c>
      <c r="D135" s="37">
        <f t="shared" si="5"/>
        <v>30707.11</v>
      </c>
      <c r="E135" s="37">
        <f t="shared" si="5"/>
        <v>68026.755000000005</v>
      </c>
      <c r="F135" s="37">
        <f t="shared" si="5"/>
        <v>79701.255000000005</v>
      </c>
      <c r="G135" s="37">
        <f t="shared" si="5"/>
        <v>191205</v>
      </c>
    </row>
    <row r="136" spans="1:8" x14ac:dyDescent="0.2">
      <c r="A136" s="30"/>
      <c r="B136" s="30"/>
      <c r="C136" s="42"/>
      <c r="D136" s="42"/>
      <c r="E136" s="42"/>
      <c r="F136" s="42"/>
      <c r="G136" s="42"/>
    </row>
    <row r="137" spans="1:8" ht="18" x14ac:dyDescent="0.25">
      <c r="A137" s="54" t="s">
        <v>40</v>
      </c>
      <c r="B137" s="72">
        <f t="shared" ref="B137:G137" si="6">B135+B31</f>
        <v>505007.74</v>
      </c>
      <c r="C137" s="55">
        <f t="shared" si="6"/>
        <v>69544.67</v>
      </c>
      <c r="D137" s="55">
        <f t="shared" si="6"/>
        <v>101702.31999999999</v>
      </c>
      <c r="E137" s="55">
        <f t="shared" si="6"/>
        <v>161043.125</v>
      </c>
      <c r="F137" s="55">
        <f t="shared" si="6"/>
        <v>172717.625</v>
      </c>
      <c r="G137" s="56">
        <f>G135+G31</f>
        <v>505007.74</v>
      </c>
    </row>
    <row r="141" spans="1:8" x14ac:dyDescent="0.2">
      <c r="A141" s="30"/>
      <c r="B141" s="30"/>
      <c r="C141" s="24"/>
      <c r="D141" s="24"/>
    </row>
    <row r="143" spans="1:8" x14ac:dyDescent="0.2">
      <c r="D143" s="78"/>
    </row>
  </sheetData>
  <printOptions horizontalCentered="1" gridLines="1"/>
  <pageMargins left="0.27" right="0.25" top="0.6" bottom="0.56000000000000005" header="0.27" footer="0.21"/>
  <pageSetup scale="70" orientation="landscape" r:id="rId1"/>
  <headerFoot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FY14</vt:lpstr>
      <vt:lpstr>FY13</vt:lpstr>
      <vt:lpstr>'FY13'!Print_Area</vt:lpstr>
      <vt:lpstr>'FY14'!Print_Area</vt:lpstr>
      <vt:lpstr>'FY13'!Print_Titles</vt:lpstr>
      <vt:lpstr>'FY14'!Print_Titles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Punnett</dc:creator>
  <cp:lastModifiedBy>ServUS</cp:lastModifiedBy>
  <cp:lastPrinted>2013-04-01T18:12:52Z</cp:lastPrinted>
  <dcterms:created xsi:type="dcterms:W3CDTF">2005-04-20T22:51:54Z</dcterms:created>
  <dcterms:modified xsi:type="dcterms:W3CDTF">2013-04-11T15:28:15Z</dcterms:modified>
</cp:coreProperties>
</file>