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3030" windowWidth="12120" windowHeight="9120"/>
  </bookViews>
  <sheets>
    <sheet name="AMP~FY14" sheetId="4" r:id="rId1"/>
    <sheet name="AMP~FY13" sheetId="5" r:id="rId2"/>
    <sheet name="AFO~FY14" sheetId="6" r:id="rId3"/>
    <sheet name="AFO~FY13" sheetId="7" r:id="rId4"/>
    <sheet name="Natural Resources~FY14" sheetId="11" r:id="rId5"/>
    <sheet name="Natural Resources~FY13" sheetId="10" r:id="rId6"/>
    <sheet name="Environmental Services~FY14" sheetId="8" r:id="rId7"/>
    <sheet name="Environmental Services~FY13" sheetId="9" r:id="rId8"/>
    <sheet name="Policy and Sustainability~FY14" sheetId="12" r:id="rId9"/>
    <sheet name="Policy and Sustainability~FY13" sheetId="13" r:id="rId10"/>
    <sheet name="Community Relations~FY14" sheetId="14" r:id="rId11"/>
    <sheet name="Community Relations~FY13" sheetId="15" r:id="rId12"/>
    <sheet name="Energy Program~FY14" sheetId="16" r:id="rId13"/>
    <sheet name="Energy Program~FY13" sheetId="17" r:id="rId14"/>
    <sheet name="Enforce. &amp; Envir. Justice~FY14" sheetId="18" r:id="rId15"/>
    <sheet name="Enforce. &amp; Envir. Justice~FY13" sheetId="19" r:id="rId16"/>
    <sheet name="Green Economy~FY14" sheetId="20" r:id="rId17"/>
    <sheet name="Green Economy~FY13" sheetId="21" r:id="rId18"/>
  </sheets>
  <definedNames>
    <definedName name="_xlnm.Print_Area" localSheetId="3">'AFO~FY13'!$A$1:$G$72</definedName>
    <definedName name="_xlnm.Print_Area" localSheetId="2">'AFO~FY14'!$A$1:$G$60</definedName>
    <definedName name="_xlnm.Print_Area" localSheetId="1">'AMP~FY13'!$A$1:$G$91</definedName>
    <definedName name="_xlnm.Print_Area" localSheetId="0">'AMP~FY14'!$A$1:$G$96</definedName>
    <definedName name="_xlnm.Print_Area" localSheetId="11">'Community Relations~FY13'!$A$1:$G$73</definedName>
    <definedName name="_xlnm.Print_Area" localSheetId="10">'Community Relations~FY14'!$A$1:$G$62</definedName>
    <definedName name="_xlnm.Print_Area" localSheetId="13">'Energy Program~FY13'!$A$1:$G$74</definedName>
    <definedName name="_xlnm.Print_Area" localSheetId="12">'Energy Program~FY14'!$A$1:$G$75</definedName>
    <definedName name="_xlnm.Print_Area" localSheetId="15">'Enforce. &amp; Envir. Justice~FY13'!$A$1:$G$80</definedName>
    <definedName name="_xlnm.Print_Area" localSheetId="14">'Enforce. &amp; Envir. Justice~FY14'!$A$1:$G$74</definedName>
    <definedName name="_xlnm.Print_Area" localSheetId="7">'Environmental Services~FY13'!$A$1:$G$82</definedName>
    <definedName name="_xlnm.Print_Area" localSheetId="6">'Environmental Services~FY14'!$A$1:$G$85</definedName>
    <definedName name="_xlnm.Print_Area" localSheetId="17">'Green Economy~FY13'!$A$1:$G$104</definedName>
    <definedName name="_xlnm.Print_Area" localSheetId="16">'Green Economy~FY14'!$A$1:$G$115</definedName>
    <definedName name="_xlnm.Print_Area" localSheetId="5">'Natural Resources~FY13'!$A$1:$G$83</definedName>
    <definedName name="_xlnm.Print_Area" localSheetId="4">'Natural Resources~FY14'!$A$1:$G$85</definedName>
    <definedName name="_xlnm.Print_Area" localSheetId="9">'Policy and Sustainability~FY13'!$A$1:$G$76</definedName>
    <definedName name="_xlnm.Print_Area" localSheetId="8">'Policy and Sustainability~FY14'!$A$1:$G$73</definedName>
    <definedName name="_xlnm.Print_Titles" localSheetId="3">'AFO~FY13'!$1:$4</definedName>
    <definedName name="_xlnm.Print_Titles" localSheetId="2">'AFO~FY14'!$1:$4</definedName>
    <definedName name="_xlnm.Print_Titles" localSheetId="1">'AMP~FY13'!$1:$4</definedName>
    <definedName name="_xlnm.Print_Titles" localSheetId="0">'AMP~FY14'!$1:$4</definedName>
    <definedName name="_xlnm.Print_Titles" localSheetId="11">'Community Relations~FY13'!$1:$4</definedName>
    <definedName name="_xlnm.Print_Titles" localSheetId="10">'Community Relations~FY14'!$1:$4</definedName>
    <definedName name="_xlnm.Print_Titles" localSheetId="13">'Energy Program~FY13'!$1:$4</definedName>
    <definedName name="_xlnm.Print_Titles" localSheetId="12">'Energy Program~FY14'!$1:$4</definedName>
    <definedName name="_xlnm.Print_Titles" localSheetId="15">'Enforce. &amp; Envir. Justice~FY13'!$1:$4</definedName>
    <definedName name="_xlnm.Print_Titles" localSheetId="14">'Enforce. &amp; Envir. Justice~FY14'!$1:$4</definedName>
    <definedName name="_xlnm.Print_Titles" localSheetId="7">'Environmental Services~FY13'!$1:$4</definedName>
    <definedName name="_xlnm.Print_Titles" localSheetId="6">'Environmental Services~FY14'!$1:$4</definedName>
    <definedName name="_xlnm.Print_Titles" localSheetId="17">'Green Economy~FY13'!$1:$4</definedName>
    <definedName name="_xlnm.Print_Titles" localSheetId="16">'Green Economy~FY14'!$1:$4</definedName>
    <definedName name="_xlnm.Print_Titles" localSheetId="5">'Natural Resources~FY13'!$1:$4</definedName>
    <definedName name="_xlnm.Print_Titles" localSheetId="4">'Natural Resources~FY14'!$1:$4</definedName>
    <definedName name="_xlnm.Print_Titles" localSheetId="9">'Policy and Sustainability~FY13'!$1:$4</definedName>
    <definedName name="_xlnm.Print_Titles" localSheetId="8">'Policy and Sustainability~FY14'!$1:$4</definedName>
  </definedNames>
  <calcPr calcId="125725"/>
</workbook>
</file>

<file path=xl/calcChain.xml><?xml version="1.0" encoding="utf-8"?>
<calcChain xmlns="http://schemas.openxmlformats.org/spreadsheetml/2006/main">
  <c r="F71" i="12"/>
  <c r="E71"/>
  <c r="D71"/>
  <c r="C71"/>
  <c r="B71"/>
  <c r="E26" i="21"/>
  <c r="F26" s="1"/>
  <c r="E17"/>
  <c r="F17" s="1"/>
  <c r="E12"/>
  <c r="F12" s="1"/>
  <c r="B31"/>
  <c r="C52" i="19"/>
  <c r="D52"/>
  <c r="B52"/>
  <c r="B78" s="1"/>
  <c r="E50"/>
  <c r="F50" s="1"/>
  <c r="G50" s="1"/>
  <c r="E49"/>
  <c r="F49" s="1"/>
  <c r="E48"/>
  <c r="F48" s="1"/>
  <c r="E47"/>
  <c r="F47" s="1"/>
  <c r="G47" s="1"/>
  <c r="F46"/>
  <c r="E46"/>
  <c r="E52" s="1"/>
  <c r="C39"/>
  <c r="D39"/>
  <c r="B39"/>
  <c r="E37"/>
  <c r="F37" s="1"/>
  <c r="E36"/>
  <c r="F36" s="1"/>
  <c r="F39" s="1"/>
  <c r="B31"/>
  <c r="E26"/>
  <c r="F26" s="1"/>
  <c r="E17"/>
  <c r="F17" s="1"/>
  <c r="E12"/>
  <c r="F12" s="1"/>
  <c r="C70" i="17"/>
  <c r="C72" s="1"/>
  <c r="D70"/>
  <c r="D72" s="1"/>
  <c r="E70"/>
  <c r="F70"/>
  <c r="G70"/>
  <c r="G72" s="1"/>
  <c r="E72"/>
  <c r="F72"/>
  <c r="B72"/>
  <c r="B70"/>
  <c r="E68"/>
  <c r="F68" s="1"/>
  <c r="G68" s="1"/>
  <c r="E67"/>
  <c r="F67" s="1"/>
  <c r="D65"/>
  <c r="B65"/>
  <c r="E62"/>
  <c r="F62" s="1"/>
  <c r="E58"/>
  <c r="F58" s="1"/>
  <c r="F57"/>
  <c r="E57"/>
  <c r="C60"/>
  <c r="D60"/>
  <c r="B60"/>
  <c r="C55"/>
  <c r="D55"/>
  <c r="B55"/>
  <c r="F53"/>
  <c r="G53" s="1"/>
  <c r="E53"/>
  <c r="E52"/>
  <c r="F52" s="1"/>
  <c r="E51"/>
  <c r="F51" s="1"/>
  <c r="E50"/>
  <c r="F50" s="1"/>
  <c r="G50" s="1"/>
  <c r="E49"/>
  <c r="F49" s="1"/>
  <c r="E48"/>
  <c r="E47"/>
  <c r="F47" s="1"/>
  <c r="G47" s="1"/>
  <c r="E46"/>
  <c r="F46" s="1"/>
  <c r="G46" s="1"/>
  <c r="F45"/>
  <c r="G45" s="1"/>
  <c r="E45"/>
  <c r="E44"/>
  <c r="C42"/>
  <c r="D42"/>
  <c r="B42"/>
  <c r="E40"/>
  <c r="F40" s="1"/>
  <c r="F42" s="1"/>
  <c r="C38"/>
  <c r="D38"/>
  <c r="B38"/>
  <c r="E36"/>
  <c r="F36" s="1"/>
  <c r="F38" s="1"/>
  <c r="E26"/>
  <c r="F26" s="1"/>
  <c r="B23"/>
  <c r="E17"/>
  <c r="F17" s="1"/>
  <c r="E12"/>
  <c r="F12" s="1"/>
  <c r="C63"/>
  <c r="E63" s="1"/>
  <c r="C73" i="15"/>
  <c r="G71"/>
  <c r="F71"/>
  <c r="E71"/>
  <c r="D71"/>
  <c r="B71"/>
  <c r="C71"/>
  <c r="C69"/>
  <c r="D69"/>
  <c r="E69"/>
  <c r="F69"/>
  <c r="G69"/>
  <c r="B69"/>
  <c r="F67"/>
  <c r="G67" s="1"/>
  <c r="E67"/>
  <c r="C50"/>
  <c r="D50"/>
  <c r="B50"/>
  <c r="F48"/>
  <c r="G48" s="1"/>
  <c r="E48"/>
  <c r="E47"/>
  <c r="F47" s="1"/>
  <c r="E46"/>
  <c r="F46" s="1"/>
  <c r="E45"/>
  <c r="F45" s="1"/>
  <c r="C38"/>
  <c r="D38"/>
  <c r="B38"/>
  <c r="E36"/>
  <c r="F36" s="1"/>
  <c r="G36" s="1"/>
  <c r="G38" s="1"/>
  <c r="B31"/>
  <c r="E26"/>
  <c r="F26" s="1"/>
  <c r="E17"/>
  <c r="F17" s="1"/>
  <c r="E12"/>
  <c r="F12" s="1"/>
  <c r="G12" s="1"/>
  <c r="F53" i="13"/>
  <c r="E53"/>
  <c r="D53"/>
  <c r="C53"/>
  <c r="C74" s="1"/>
  <c r="B53"/>
  <c r="B74" s="1"/>
  <c r="G53"/>
  <c r="G74" s="1"/>
  <c r="F74"/>
  <c r="E74"/>
  <c r="D74"/>
  <c r="C72"/>
  <c r="D72"/>
  <c r="E72"/>
  <c r="F72"/>
  <c r="G72"/>
  <c r="B72"/>
  <c r="E70"/>
  <c r="F70" s="1"/>
  <c r="E69"/>
  <c r="F69" s="1"/>
  <c r="G69" s="1"/>
  <c r="F51"/>
  <c r="G51" s="1"/>
  <c r="E51"/>
  <c r="E50"/>
  <c r="F50" s="1"/>
  <c r="E49"/>
  <c r="F49" s="1"/>
  <c r="E48"/>
  <c r="F48" s="1"/>
  <c r="G48" s="1"/>
  <c r="G47"/>
  <c r="F47"/>
  <c r="E47"/>
  <c r="E46"/>
  <c r="B44"/>
  <c r="C39"/>
  <c r="D39"/>
  <c r="E39"/>
  <c r="F39"/>
  <c r="B39"/>
  <c r="E37"/>
  <c r="F37" s="1"/>
  <c r="E36"/>
  <c r="F36" s="1"/>
  <c r="B29"/>
  <c r="B31" s="1"/>
  <c r="C29"/>
  <c r="C31" s="1"/>
  <c r="E26"/>
  <c r="F26" s="1"/>
  <c r="E17"/>
  <c r="F17" s="1"/>
  <c r="E12"/>
  <c r="C80" i="9"/>
  <c r="D80"/>
  <c r="E80"/>
  <c r="F80"/>
  <c r="G80"/>
  <c r="B80"/>
  <c r="E76"/>
  <c r="F76" s="1"/>
  <c r="E75"/>
  <c r="F75" s="1"/>
  <c r="G74"/>
  <c r="F74"/>
  <c r="E74"/>
  <c r="F73"/>
  <c r="G73" s="1"/>
  <c r="E73"/>
  <c r="E72"/>
  <c r="F68"/>
  <c r="E68"/>
  <c r="E70" s="1"/>
  <c r="E64"/>
  <c r="F64" s="1"/>
  <c r="E63"/>
  <c r="F63" s="1"/>
  <c r="G53"/>
  <c r="G59"/>
  <c r="E58"/>
  <c r="F58" s="1"/>
  <c r="E57"/>
  <c r="F57" s="1"/>
  <c r="G56"/>
  <c r="F56"/>
  <c r="E56"/>
  <c r="G55"/>
  <c r="F55"/>
  <c r="E55"/>
  <c r="E54"/>
  <c r="E53"/>
  <c r="F53" s="1"/>
  <c r="G52"/>
  <c r="F52"/>
  <c r="E52"/>
  <c r="F51"/>
  <c r="G51" s="1"/>
  <c r="E51"/>
  <c r="F50"/>
  <c r="E50"/>
  <c r="G50" s="1"/>
  <c r="F49"/>
  <c r="G49" s="1"/>
  <c r="E49"/>
  <c r="F45"/>
  <c r="G45" s="1"/>
  <c r="E45"/>
  <c r="C43"/>
  <c r="D43"/>
  <c r="E43"/>
  <c r="F43"/>
  <c r="G43"/>
  <c r="B43"/>
  <c r="F41"/>
  <c r="G41" s="1"/>
  <c r="E41"/>
  <c r="E40"/>
  <c r="F40" s="1"/>
  <c r="E39"/>
  <c r="F39" s="1"/>
  <c r="E38"/>
  <c r="F38" s="1"/>
  <c r="G38" s="1"/>
  <c r="G37"/>
  <c r="F37"/>
  <c r="E37"/>
  <c r="E36"/>
  <c r="F36" s="1"/>
  <c r="E29"/>
  <c r="F29" s="1"/>
  <c r="E26"/>
  <c r="F26" s="1"/>
  <c r="E23"/>
  <c r="F23" s="1"/>
  <c r="E17"/>
  <c r="F17" s="1"/>
  <c r="G12"/>
  <c r="E12"/>
  <c r="F12" s="1"/>
  <c r="C78"/>
  <c r="B78"/>
  <c r="D78"/>
  <c r="B31"/>
  <c r="B47"/>
  <c r="C66"/>
  <c r="D66"/>
  <c r="E66"/>
  <c r="B66"/>
  <c r="C70"/>
  <c r="D70"/>
  <c r="F70"/>
  <c r="B70"/>
  <c r="C61"/>
  <c r="B61"/>
  <c r="G65" i="10"/>
  <c r="D79"/>
  <c r="E79"/>
  <c r="F79"/>
  <c r="G79"/>
  <c r="B79"/>
  <c r="C79"/>
  <c r="D68"/>
  <c r="E68"/>
  <c r="C68"/>
  <c r="D73"/>
  <c r="E73"/>
  <c r="F73"/>
  <c r="G73"/>
  <c r="B73"/>
  <c r="C73"/>
  <c r="E81"/>
  <c r="B81"/>
  <c r="B68"/>
  <c r="E77"/>
  <c r="F77" s="1"/>
  <c r="G77" s="1"/>
  <c r="E76"/>
  <c r="F76" s="1"/>
  <c r="E75"/>
  <c r="F75" s="1"/>
  <c r="E71"/>
  <c r="F71" s="1"/>
  <c r="E70"/>
  <c r="F70" s="1"/>
  <c r="F68"/>
  <c r="F81" s="1"/>
  <c r="E65"/>
  <c r="F65" s="1"/>
  <c r="E61"/>
  <c r="F61" s="1"/>
  <c r="G61" s="1"/>
  <c r="E60"/>
  <c r="F60" s="1"/>
  <c r="E59"/>
  <c r="F59" s="1"/>
  <c r="F58"/>
  <c r="G58" s="1"/>
  <c r="E58"/>
  <c r="E57"/>
  <c r="F57" s="1"/>
  <c r="G57" s="1"/>
  <c r="E56"/>
  <c r="E55"/>
  <c r="F55" s="1"/>
  <c r="G55" s="1"/>
  <c r="G54"/>
  <c r="E53"/>
  <c r="F53" s="1"/>
  <c r="G53" s="1"/>
  <c r="E52"/>
  <c r="E51"/>
  <c r="F51" s="1"/>
  <c r="E50"/>
  <c r="F50" s="1"/>
  <c r="F49"/>
  <c r="E49"/>
  <c r="B47"/>
  <c r="E45"/>
  <c r="F45" s="1"/>
  <c r="C43"/>
  <c r="D43"/>
  <c r="B43"/>
  <c r="F41"/>
  <c r="E41"/>
  <c r="E40"/>
  <c r="F40" s="1"/>
  <c r="G40" s="1"/>
  <c r="E39"/>
  <c r="F39" s="1"/>
  <c r="F38"/>
  <c r="G38" s="1"/>
  <c r="E38"/>
  <c r="E37"/>
  <c r="F37" s="1"/>
  <c r="E36"/>
  <c r="E43" s="1"/>
  <c r="B31"/>
  <c r="D31"/>
  <c r="C31"/>
  <c r="E29"/>
  <c r="F29" s="1"/>
  <c r="E26"/>
  <c r="F26" s="1"/>
  <c r="E17"/>
  <c r="F17" s="1"/>
  <c r="G17" s="1"/>
  <c r="E12"/>
  <c r="C63"/>
  <c r="D63"/>
  <c r="B63"/>
  <c r="B70" i="7"/>
  <c r="B68"/>
  <c r="D70"/>
  <c r="E70"/>
  <c r="F70"/>
  <c r="G70"/>
  <c r="C70"/>
  <c r="E66"/>
  <c r="F66" s="1"/>
  <c r="G66" s="1"/>
  <c r="C56"/>
  <c r="D56"/>
  <c r="B56"/>
  <c r="E54"/>
  <c r="F54" s="1"/>
  <c r="G54" s="1"/>
  <c r="F53"/>
  <c r="G53" s="1"/>
  <c r="E53"/>
  <c r="E52"/>
  <c r="F52" s="1"/>
  <c r="B38"/>
  <c r="E36"/>
  <c r="F36" s="1"/>
  <c r="G36" s="1"/>
  <c r="C17"/>
  <c r="E29"/>
  <c r="F29" s="1"/>
  <c r="G29" s="1"/>
  <c r="D23"/>
  <c r="C23"/>
  <c r="D17"/>
  <c r="E26"/>
  <c r="F26" s="1"/>
  <c r="E12"/>
  <c r="F12" s="1"/>
  <c r="B31"/>
  <c r="F57" i="5"/>
  <c r="G58"/>
  <c r="F87"/>
  <c r="E87"/>
  <c r="D87"/>
  <c r="C87"/>
  <c r="G87"/>
  <c r="E85"/>
  <c r="F85" s="1"/>
  <c r="G85" s="1"/>
  <c r="E84"/>
  <c r="F84" s="1"/>
  <c r="E83"/>
  <c r="F83" s="1"/>
  <c r="E82"/>
  <c r="F82" s="1"/>
  <c r="G82" s="1"/>
  <c r="G78"/>
  <c r="F78"/>
  <c r="E78"/>
  <c r="G73"/>
  <c r="F73"/>
  <c r="E73"/>
  <c r="G26" i="21" l="1"/>
  <c r="G17"/>
  <c r="G12"/>
  <c r="F52" i="19"/>
  <c r="G46"/>
  <c r="G52" s="1"/>
  <c r="E39"/>
  <c r="G49"/>
  <c r="G48"/>
  <c r="G37"/>
  <c r="G36"/>
  <c r="G26"/>
  <c r="G17"/>
  <c r="G12"/>
  <c r="G67" i="17"/>
  <c r="F63"/>
  <c r="F65" s="1"/>
  <c r="E65"/>
  <c r="C65"/>
  <c r="E42"/>
  <c r="G49"/>
  <c r="G62"/>
  <c r="G58"/>
  <c r="F60"/>
  <c r="E60"/>
  <c r="G57"/>
  <c r="E38"/>
  <c r="E55"/>
  <c r="F44"/>
  <c r="F55" s="1"/>
  <c r="F48"/>
  <c r="G48" s="1"/>
  <c r="G52"/>
  <c r="G51"/>
  <c r="G40"/>
  <c r="G42" s="1"/>
  <c r="B31"/>
  <c r="G36"/>
  <c r="G38" s="1"/>
  <c r="G26"/>
  <c r="G17"/>
  <c r="G12"/>
  <c r="F50" i="15"/>
  <c r="G45"/>
  <c r="G50" s="1"/>
  <c r="E50"/>
  <c r="G47"/>
  <c r="G46"/>
  <c r="E38"/>
  <c r="F38"/>
  <c r="G26"/>
  <c r="G17"/>
  <c r="G70" i="13"/>
  <c r="F46"/>
  <c r="G46" s="1"/>
  <c r="G50"/>
  <c r="G49"/>
  <c r="G37"/>
  <c r="G36"/>
  <c r="G39" s="1"/>
  <c r="G12"/>
  <c r="F12"/>
  <c r="G26"/>
  <c r="G17"/>
  <c r="G76" i="9"/>
  <c r="G75"/>
  <c r="E78"/>
  <c r="F72"/>
  <c r="G68"/>
  <c r="G70" s="1"/>
  <c r="G64"/>
  <c r="F66"/>
  <c r="G63"/>
  <c r="F54"/>
  <c r="G54" s="1"/>
  <c r="G58"/>
  <c r="G57"/>
  <c r="G40"/>
  <c r="G39"/>
  <c r="G36"/>
  <c r="G29"/>
  <c r="G26"/>
  <c r="G23"/>
  <c r="G17"/>
  <c r="D81" i="10"/>
  <c r="C81"/>
  <c r="G49"/>
  <c r="F52"/>
  <c r="G52" s="1"/>
  <c r="F12"/>
  <c r="G12" s="1"/>
  <c r="G41"/>
  <c r="G45"/>
  <c r="G50"/>
  <c r="G66"/>
  <c r="G68" s="1"/>
  <c r="G76"/>
  <c r="G75"/>
  <c r="G71"/>
  <c r="G70"/>
  <c r="F56"/>
  <c r="G56" s="1"/>
  <c r="G60"/>
  <c r="E63"/>
  <c r="G51"/>
  <c r="G59"/>
  <c r="F36"/>
  <c r="G37"/>
  <c r="G39"/>
  <c r="F31"/>
  <c r="E31"/>
  <c r="G29"/>
  <c r="G26"/>
  <c r="G23"/>
  <c r="F56" i="7"/>
  <c r="E56"/>
  <c r="G52"/>
  <c r="G56" s="1"/>
  <c r="E38"/>
  <c r="F38"/>
  <c r="G12"/>
  <c r="G26"/>
  <c r="G84" i="5"/>
  <c r="G83"/>
  <c r="E68"/>
  <c r="F68" s="1"/>
  <c r="G68" s="1"/>
  <c r="F67"/>
  <c r="E67"/>
  <c r="E66"/>
  <c r="F66" s="1"/>
  <c r="G66" s="1"/>
  <c r="F65"/>
  <c r="E65"/>
  <c r="E64"/>
  <c r="F64" s="1"/>
  <c r="G64" s="1"/>
  <c r="F63"/>
  <c r="E63"/>
  <c r="E62"/>
  <c r="F62" s="1"/>
  <c r="F61"/>
  <c r="E61"/>
  <c r="E60"/>
  <c r="F60" s="1"/>
  <c r="F59"/>
  <c r="E59"/>
  <c r="E57"/>
  <c r="E56"/>
  <c r="F56" s="1"/>
  <c r="F55"/>
  <c r="E55"/>
  <c r="G55" s="1"/>
  <c r="F54"/>
  <c r="E54"/>
  <c r="E50"/>
  <c r="F50" s="1"/>
  <c r="E46"/>
  <c r="F46" s="1"/>
  <c r="E42"/>
  <c r="F42" s="1"/>
  <c r="E41"/>
  <c r="F41" s="1"/>
  <c r="E37"/>
  <c r="F37" s="1"/>
  <c r="E36"/>
  <c r="F36" s="1"/>
  <c r="E23"/>
  <c r="E26"/>
  <c r="F26" s="1"/>
  <c r="E17"/>
  <c r="F17" s="1"/>
  <c r="E12"/>
  <c r="F12" s="1"/>
  <c r="B89"/>
  <c r="B87"/>
  <c r="B75"/>
  <c r="B80"/>
  <c r="C70"/>
  <c r="B70"/>
  <c r="G63"/>
  <c r="G59"/>
  <c r="B44"/>
  <c r="D44"/>
  <c r="B39"/>
  <c r="B31"/>
  <c r="B48"/>
  <c r="B52"/>
  <c r="G39" i="19" l="1"/>
  <c r="G63" i="17"/>
  <c r="G65" s="1"/>
  <c r="G44"/>
  <c r="G55" s="1"/>
  <c r="F78" i="9"/>
  <c r="G72"/>
  <c r="G78" s="1"/>
  <c r="G36" i="10"/>
  <c r="F43"/>
  <c r="F63"/>
  <c r="G31"/>
  <c r="G42" i="5"/>
  <c r="G54"/>
  <c r="E70"/>
  <c r="G57"/>
  <c r="G62"/>
  <c r="G61"/>
  <c r="G26"/>
  <c r="D70"/>
  <c r="G37"/>
  <c r="G56"/>
  <c r="G50"/>
  <c r="G65"/>
  <c r="F39"/>
  <c r="G46"/>
  <c r="G67"/>
  <c r="F44"/>
  <c r="G60"/>
  <c r="F70"/>
  <c r="E44"/>
  <c r="E39"/>
  <c r="G12"/>
  <c r="G41"/>
  <c r="C44"/>
  <c r="G17"/>
  <c r="D39"/>
  <c r="C39"/>
  <c r="G36"/>
  <c r="G43"/>
  <c r="B67" i="20"/>
  <c r="F65"/>
  <c r="E65"/>
  <c r="D65"/>
  <c r="C65"/>
  <c r="B31"/>
  <c r="F26"/>
  <c r="E26"/>
  <c r="D26"/>
  <c r="C26"/>
  <c r="F17"/>
  <c r="E17"/>
  <c r="D17"/>
  <c r="C17"/>
  <c r="D12"/>
  <c r="E12"/>
  <c r="F12"/>
  <c r="C12"/>
  <c r="F88" i="4"/>
  <c r="E88"/>
  <c r="D88"/>
  <c r="C88"/>
  <c r="G88" s="1"/>
  <c r="B70" i="18"/>
  <c r="B72" s="1"/>
  <c r="D72"/>
  <c r="E72"/>
  <c r="F72"/>
  <c r="C72"/>
  <c r="F68"/>
  <c r="E68"/>
  <c r="D68"/>
  <c r="C68"/>
  <c r="B57"/>
  <c r="F55"/>
  <c r="E55"/>
  <c r="D55"/>
  <c r="C55"/>
  <c r="G55" s="1"/>
  <c r="B52"/>
  <c r="F50"/>
  <c r="E50"/>
  <c r="D50"/>
  <c r="C50"/>
  <c r="F49"/>
  <c r="E49"/>
  <c r="D49"/>
  <c r="C49"/>
  <c r="F48"/>
  <c r="E48"/>
  <c r="D48"/>
  <c r="C48"/>
  <c r="F47"/>
  <c r="E47"/>
  <c r="D47"/>
  <c r="C47"/>
  <c r="G47" s="1"/>
  <c r="F46"/>
  <c r="F52" s="1"/>
  <c r="E46"/>
  <c r="E52" s="1"/>
  <c r="D46"/>
  <c r="C46"/>
  <c r="B43"/>
  <c r="F41"/>
  <c r="E41"/>
  <c r="D41"/>
  <c r="C41"/>
  <c r="B38"/>
  <c r="F36"/>
  <c r="F38" s="1"/>
  <c r="E36"/>
  <c r="E38" s="1"/>
  <c r="D36"/>
  <c r="D38" s="1"/>
  <c r="C36"/>
  <c r="C38" s="1"/>
  <c r="B31"/>
  <c r="F26"/>
  <c r="E26"/>
  <c r="D26"/>
  <c r="C26"/>
  <c r="F17"/>
  <c r="E17"/>
  <c r="D17"/>
  <c r="C17"/>
  <c r="D12"/>
  <c r="E12"/>
  <c r="F12"/>
  <c r="C12"/>
  <c r="B73" i="16"/>
  <c r="C73"/>
  <c r="C75"/>
  <c r="G73"/>
  <c r="F73"/>
  <c r="E73"/>
  <c r="D73"/>
  <c r="B71"/>
  <c r="F69"/>
  <c r="E69"/>
  <c r="D69"/>
  <c r="C69"/>
  <c r="F68"/>
  <c r="E68"/>
  <c r="D68"/>
  <c r="C68"/>
  <c r="G68" s="1"/>
  <c r="B66"/>
  <c r="F64"/>
  <c r="G64" s="1"/>
  <c r="E64"/>
  <c r="D64"/>
  <c r="C64"/>
  <c r="F63"/>
  <c r="E63"/>
  <c r="D63"/>
  <c r="C63"/>
  <c r="G62"/>
  <c r="F62"/>
  <c r="E62"/>
  <c r="D62"/>
  <c r="C62"/>
  <c r="B60"/>
  <c r="F59"/>
  <c r="E59"/>
  <c r="D59"/>
  <c r="C59"/>
  <c r="F58"/>
  <c r="E58"/>
  <c r="D58"/>
  <c r="C58"/>
  <c r="B56"/>
  <c r="C46"/>
  <c r="F54"/>
  <c r="E54"/>
  <c r="D54"/>
  <c r="C54"/>
  <c r="F53"/>
  <c r="E53"/>
  <c r="D53"/>
  <c r="C53"/>
  <c r="F52"/>
  <c r="E52"/>
  <c r="D52"/>
  <c r="C52"/>
  <c r="F51"/>
  <c r="E51"/>
  <c r="D51"/>
  <c r="C51"/>
  <c r="F50"/>
  <c r="E50"/>
  <c r="D50"/>
  <c r="C50"/>
  <c r="F49"/>
  <c r="E49"/>
  <c r="D49"/>
  <c r="C49"/>
  <c r="F48"/>
  <c r="E48"/>
  <c r="D48"/>
  <c r="C48"/>
  <c r="F47"/>
  <c r="E47"/>
  <c r="D47"/>
  <c r="C47"/>
  <c r="C56" s="1"/>
  <c r="F46"/>
  <c r="F56" s="1"/>
  <c r="E46"/>
  <c r="D46"/>
  <c r="B44"/>
  <c r="F42"/>
  <c r="E42"/>
  <c r="D42"/>
  <c r="C42"/>
  <c r="B40"/>
  <c r="C37"/>
  <c r="D37"/>
  <c r="E37"/>
  <c r="F37"/>
  <c r="C38"/>
  <c r="D38"/>
  <c r="E38"/>
  <c r="F38"/>
  <c r="F36"/>
  <c r="E36"/>
  <c r="D36"/>
  <c r="C36"/>
  <c r="B31"/>
  <c r="F29"/>
  <c r="E29"/>
  <c r="D29"/>
  <c r="C29"/>
  <c r="F23"/>
  <c r="E23"/>
  <c r="D23"/>
  <c r="C23"/>
  <c r="F26"/>
  <c r="E26"/>
  <c r="D26"/>
  <c r="C26"/>
  <c r="F17"/>
  <c r="E17"/>
  <c r="D17"/>
  <c r="C17"/>
  <c r="D12"/>
  <c r="E12"/>
  <c r="F12"/>
  <c r="C12"/>
  <c r="B60" i="14"/>
  <c r="B58"/>
  <c r="D60"/>
  <c r="E60"/>
  <c r="F60"/>
  <c r="G60"/>
  <c r="C60"/>
  <c r="B52"/>
  <c r="F56"/>
  <c r="E56"/>
  <c r="D56"/>
  <c r="C56"/>
  <c r="F50"/>
  <c r="E50"/>
  <c r="D50"/>
  <c r="C50"/>
  <c r="G50" s="1"/>
  <c r="F55"/>
  <c r="E55"/>
  <c r="D55"/>
  <c r="C55"/>
  <c r="F45"/>
  <c r="E45"/>
  <c r="D45"/>
  <c r="C45"/>
  <c r="F44"/>
  <c r="E44"/>
  <c r="D44"/>
  <c r="C44"/>
  <c r="F43"/>
  <c r="E43"/>
  <c r="D43"/>
  <c r="C43"/>
  <c r="F42"/>
  <c r="E42"/>
  <c r="D42"/>
  <c r="C42"/>
  <c r="B47"/>
  <c r="B39"/>
  <c r="F37"/>
  <c r="E37"/>
  <c r="D37"/>
  <c r="C37"/>
  <c r="B31"/>
  <c r="F26"/>
  <c r="E26"/>
  <c r="D26"/>
  <c r="C26"/>
  <c r="F17"/>
  <c r="E17"/>
  <c r="D17"/>
  <c r="C17"/>
  <c r="D12"/>
  <c r="E12"/>
  <c r="F12"/>
  <c r="C12"/>
  <c r="F67" i="12"/>
  <c r="E67"/>
  <c r="D67"/>
  <c r="C67"/>
  <c r="F66"/>
  <c r="E66"/>
  <c r="D66"/>
  <c r="C66"/>
  <c r="F61"/>
  <c r="G61" s="1"/>
  <c r="E61"/>
  <c r="D61"/>
  <c r="C61"/>
  <c r="F56"/>
  <c r="E56"/>
  <c r="D56"/>
  <c r="C56"/>
  <c r="C48"/>
  <c r="G48" s="1"/>
  <c r="D48"/>
  <c r="E48"/>
  <c r="F48"/>
  <c r="C49"/>
  <c r="D49"/>
  <c r="E49"/>
  <c r="F49"/>
  <c r="C50"/>
  <c r="D50"/>
  <c r="E50"/>
  <c r="F50"/>
  <c r="C51"/>
  <c r="D51"/>
  <c r="E51"/>
  <c r="F51"/>
  <c r="F47"/>
  <c r="F53" s="1"/>
  <c r="E47"/>
  <c r="E53" s="1"/>
  <c r="D47"/>
  <c r="D53" s="1"/>
  <c r="C47"/>
  <c r="F42"/>
  <c r="E42"/>
  <c r="D42"/>
  <c r="C42"/>
  <c r="F37"/>
  <c r="E37"/>
  <c r="D37"/>
  <c r="C37"/>
  <c r="B31"/>
  <c r="F26"/>
  <c r="E26"/>
  <c r="D26"/>
  <c r="C26"/>
  <c r="F17"/>
  <c r="E17"/>
  <c r="D17"/>
  <c r="C17"/>
  <c r="D12"/>
  <c r="E12"/>
  <c r="F12"/>
  <c r="C12"/>
  <c r="B69"/>
  <c r="B63"/>
  <c r="B58"/>
  <c r="B53"/>
  <c r="B44"/>
  <c r="B39"/>
  <c r="G12" i="20" l="1"/>
  <c r="G65"/>
  <c r="G44" i="5"/>
  <c r="G17" i="20"/>
  <c r="G26"/>
  <c r="G68" i="18"/>
  <c r="C52"/>
  <c r="D52"/>
  <c r="G50"/>
  <c r="G48"/>
  <c r="G49"/>
  <c r="G46"/>
  <c r="G36"/>
  <c r="G38" s="1"/>
  <c r="G41"/>
  <c r="G17"/>
  <c r="G12"/>
  <c r="G26"/>
  <c r="G49" i="16"/>
  <c r="G63"/>
  <c r="G69"/>
  <c r="E56"/>
  <c r="D56"/>
  <c r="G46"/>
  <c r="G52"/>
  <c r="G50"/>
  <c r="G48"/>
  <c r="G38"/>
  <c r="G53"/>
  <c r="G58"/>
  <c r="G47"/>
  <c r="G51"/>
  <c r="G54"/>
  <c r="G59"/>
  <c r="G42"/>
  <c r="G37"/>
  <c r="G12"/>
  <c r="C31"/>
  <c r="G26"/>
  <c r="F31"/>
  <c r="E31"/>
  <c r="G36"/>
  <c r="D31"/>
  <c r="G29"/>
  <c r="G17"/>
  <c r="G23"/>
  <c r="G42" i="14"/>
  <c r="G44"/>
  <c r="G37"/>
  <c r="G55"/>
  <c r="G56"/>
  <c r="G43"/>
  <c r="G45"/>
  <c r="G26"/>
  <c r="G17"/>
  <c r="G12"/>
  <c r="F47"/>
  <c r="G67" i="12"/>
  <c r="G17"/>
  <c r="G66"/>
  <c r="G47"/>
  <c r="G49"/>
  <c r="G56"/>
  <c r="G37"/>
  <c r="C53"/>
  <c r="G12"/>
  <c r="G26"/>
  <c r="B83" i="8"/>
  <c r="B81"/>
  <c r="D83"/>
  <c r="E83"/>
  <c r="F83"/>
  <c r="G83"/>
  <c r="C83"/>
  <c r="F79"/>
  <c r="E79"/>
  <c r="D79"/>
  <c r="C79"/>
  <c r="G79" s="1"/>
  <c r="F78"/>
  <c r="E78"/>
  <c r="G78" s="1"/>
  <c r="D78"/>
  <c r="C78"/>
  <c r="F73"/>
  <c r="E73"/>
  <c r="D73"/>
  <c r="C73"/>
  <c r="F72"/>
  <c r="E72"/>
  <c r="D72"/>
  <c r="C72"/>
  <c r="B75"/>
  <c r="B69"/>
  <c r="F67"/>
  <c r="E67"/>
  <c r="D67"/>
  <c r="C67"/>
  <c r="B64"/>
  <c r="C53"/>
  <c r="D53"/>
  <c r="E53"/>
  <c r="F53"/>
  <c r="C54"/>
  <c r="D54"/>
  <c r="E54"/>
  <c r="F54"/>
  <c r="C55"/>
  <c r="D55"/>
  <c r="E55"/>
  <c r="F55"/>
  <c r="C56"/>
  <c r="D56"/>
  <c r="E56"/>
  <c r="F56"/>
  <c r="C57"/>
  <c r="D57"/>
  <c r="E57"/>
  <c r="F57"/>
  <c r="C58"/>
  <c r="D58"/>
  <c r="E58"/>
  <c r="F58"/>
  <c r="C59"/>
  <c r="D59"/>
  <c r="E59"/>
  <c r="F59"/>
  <c r="C60"/>
  <c r="D60"/>
  <c r="E60"/>
  <c r="F60"/>
  <c r="C61"/>
  <c r="D61"/>
  <c r="E61"/>
  <c r="F61"/>
  <c r="C62"/>
  <c r="D62"/>
  <c r="E62"/>
  <c r="F62"/>
  <c r="F52"/>
  <c r="E52"/>
  <c r="D52"/>
  <c r="D64" s="1"/>
  <c r="C52"/>
  <c r="B49"/>
  <c r="F47"/>
  <c r="E47"/>
  <c r="D47"/>
  <c r="C47"/>
  <c r="B44"/>
  <c r="F42"/>
  <c r="E42"/>
  <c r="D42"/>
  <c r="C42"/>
  <c r="F41"/>
  <c r="E41"/>
  <c r="D41"/>
  <c r="C41"/>
  <c r="F40"/>
  <c r="E40"/>
  <c r="D40"/>
  <c r="C40"/>
  <c r="F39"/>
  <c r="E39"/>
  <c r="D39"/>
  <c r="C39"/>
  <c r="F38"/>
  <c r="E38"/>
  <c r="D38"/>
  <c r="C38"/>
  <c r="F37"/>
  <c r="E37"/>
  <c r="D37"/>
  <c r="C37"/>
  <c r="D26"/>
  <c r="E26"/>
  <c r="F26"/>
  <c r="D17"/>
  <c r="E17"/>
  <c r="F17"/>
  <c r="B31"/>
  <c r="C26"/>
  <c r="C17"/>
  <c r="D12"/>
  <c r="E12"/>
  <c r="F12"/>
  <c r="C12"/>
  <c r="B29" i="11"/>
  <c r="F27"/>
  <c r="E27"/>
  <c r="D27"/>
  <c r="C27"/>
  <c r="F24"/>
  <c r="E24"/>
  <c r="D24"/>
  <c r="C24"/>
  <c r="F21"/>
  <c r="E21"/>
  <c r="D21"/>
  <c r="C21"/>
  <c r="F17"/>
  <c r="E17"/>
  <c r="D17"/>
  <c r="C17"/>
  <c r="G12"/>
  <c r="D12"/>
  <c r="E12"/>
  <c r="F12"/>
  <c r="C12"/>
  <c r="B81"/>
  <c r="F79"/>
  <c r="E79"/>
  <c r="D79"/>
  <c r="C79"/>
  <c r="F78"/>
  <c r="E78"/>
  <c r="G78" s="1"/>
  <c r="D78"/>
  <c r="C78"/>
  <c r="F77"/>
  <c r="E77"/>
  <c r="D77"/>
  <c r="C77"/>
  <c r="F76"/>
  <c r="E76"/>
  <c r="E81" s="1"/>
  <c r="D76"/>
  <c r="C76"/>
  <c r="B73"/>
  <c r="F71"/>
  <c r="E71"/>
  <c r="D71"/>
  <c r="C71"/>
  <c r="F70"/>
  <c r="F73" s="1"/>
  <c r="E70"/>
  <c r="D70"/>
  <c r="C70"/>
  <c r="B67"/>
  <c r="C65"/>
  <c r="D65"/>
  <c r="E65"/>
  <c r="F65"/>
  <c r="F67" s="1"/>
  <c r="F64"/>
  <c r="E64"/>
  <c r="D64"/>
  <c r="C64"/>
  <c r="B61"/>
  <c r="F59"/>
  <c r="E59"/>
  <c r="D59"/>
  <c r="C59"/>
  <c r="F58"/>
  <c r="E58"/>
  <c r="D58"/>
  <c r="C58"/>
  <c r="F57"/>
  <c r="E57"/>
  <c r="D57"/>
  <c r="C57"/>
  <c r="F56"/>
  <c r="E56"/>
  <c r="D56"/>
  <c r="C56"/>
  <c r="G56" s="1"/>
  <c r="F55"/>
  <c r="E55"/>
  <c r="D55"/>
  <c r="C55"/>
  <c r="F54"/>
  <c r="E54"/>
  <c r="D54"/>
  <c r="C54"/>
  <c r="G54" s="1"/>
  <c r="F53"/>
  <c r="E53"/>
  <c r="D53"/>
  <c r="C53"/>
  <c r="F52"/>
  <c r="E52"/>
  <c r="D52"/>
  <c r="C52"/>
  <c r="G52" s="1"/>
  <c r="F51"/>
  <c r="E51"/>
  <c r="D51"/>
  <c r="C51"/>
  <c r="F50"/>
  <c r="E50"/>
  <c r="D50"/>
  <c r="C50"/>
  <c r="G50" s="1"/>
  <c r="F49"/>
  <c r="E49"/>
  <c r="D49"/>
  <c r="C49"/>
  <c r="F44"/>
  <c r="E44"/>
  <c r="D44"/>
  <c r="C44"/>
  <c r="B46"/>
  <c r="B41"/>
  <c r="C35"/>
  <c r="D35"/>
  <c r="E35"/>
  <c r="F35"/>
  <c r="C36"/>
  <c r="D36"/>
  <c r="E36"/>
  <c r="F36"/>
  <c r="C37"/>
  <c r="G37" s="1"/>
  <c r="D37"/>
  <c r="E37"/>
  <c r="F37"/>
  <c r="C38"/>
  <c r="D38"/>
  <c r="E38"/>
  <c r="F38"/>
  <c r="C39"/>
  <c r="G39" s="1"/>
  <c r="D39"/>
  <c r="E39"/>
  <c r="F39"/>
  <c r="D34"/>
  <c r="E34"/>
  <c r="E41" s="1"/>
  <c r="F34"/>
  <c r="C34"/>
  <c r="G58" i="6"/>
  <c r="D58"/>
  <c r="E58"/>
  <c r="F58"/>
  <c r="C58"/>
  <c r="B56"/>
  <c r="F54"/>
  <c r="E54"/>
  <c r="D54"/>
  <c r="C54"/>
  <c r="B31"/>
  <c r="B51"/>
  <c r="F49"/>
  <c r="E49"/>
  <c r="D49"/>
  <c r="C49"/>
  <c r="F48"/>
  <c r="E48"/>
  <c r="D48"/>
  <c r="C48"/>
  <c r="F47"/>
  <c r="E47"/>
  <c r="D47"/>
  <c r="C47"/>
  <c r="F42"/>
  <c r="E42"/>
  <c r="D42"/>
  <c r="C42"/>
  <c r="F37"/>
  <c r="E37"/>
  <c r="D37"/>
  <c r="C37"/>
  <c r="D26"/>
  <c r="E26"/>
  <c r="F26"/>
  <c r="C26"/>
  <c r="D12"/>
  <c r="E12"/>
  <c r="F12"/>
  <c r="C12"/>
  <c r="B44"/>
  <c r="B39"/>
  <c r="B92" i="4"/>
  <c r="F90"/>
  <c r="E90"/>
  <c r="D90"/>
  <c r="C90"/>
  <c r="F89"/>
  <c r="E89"/>
  <c r="D89"/>
  <c r="C89"/>
  <c r="F87"/>
  <c r="E87"/>
  <c r="D87"/>
  <c r="C87"/>
  <c r="B84"/>
  <c r="F82"/>
  <c r="E82"/>
  <c r="D82"/>
  <c r="C82"/>
  <c r="B79"/>
  <c r="F77"/>
  <c r="E77"/>
  <c r="D77"/>
  <c r="C77"/>
  <c r="F76"/>
  <c r="E76"/>
  <c r="D76"/>
  <c r="C76"/>
  <c r="D60"/>
  <c r="C60"/>
  <c r="C57"/>
  <c r="B73"/>
  <c r="C58"/>
  <c r="D58"/>
  <c r="E58"/>
  <c r="F58"/>
  <c r="C59"/>
  <c r="D59"/>
  <c r="E59"/>
  <c r="F59"/>
  <c r="E60"/>
  <c r="F60"/>
  <c r="C61"/>
  <c r="D61"/>
  <c r="E61"/>
  <c r="F61"/>
  <c r="C62"/>
  <c r="D62"/>
  <c r="E62"/>
  <c r="F62"/>
  <c r="C63"/>
  <c r="D63"/>
  <c r="E63"/>
  <c r="F63"/>
  <c r="C64"/>
  <c r="D64"/>
  <c r="E64"/>
  <c r="F64"/>
  <c r="C65"/>
  <c r="D65"/>
  <c r="E65"/>
  <c r="F65"/>
  <c r="C66"/>
  <c r="D66"/>
  <c r="E66"/>
  <c r="F66"/>
  <c r="C67"/>
  <c r="D67"/>
  <c r="E67"/>
  <c r="F67"/>
  <c r="C68"/>
  <c r="D68"/>
  <c r="E68"/>
  <c r="F68"/>
  <c r="C69"/>
  <c r="D69"/>
  <c r="E69"/>
  <c r="F69"/>
  <c r="C70"/>
  <c r="D70"/>
  <c r="E70"/>
  <c r="F70"/>
  <c r="C71"/>
  <c r="D71"/>
  <c r="E71"/>
  <c r="F71"/>
  <c r="D57"/>
  <c r="E57"/>
  <c r="F57"/>
  <c r="F52"/>
  <c r="E52"/>
  <c r="D52"/>
  <c r="C52"/>
  <c r="B54"/>
  <c r="B49"/>
  <c r="F47"/>
  <c r="F49" s="1"/>
  <c r="E47"/>
  <c r="E49" s="1"/>
  <c r="D47"/>
  <c r="D49" s="1"/>
  <c r="C47"/>
  <c r="D38"/>
  <c r="E38"/>
  <c r="F38"/>
  <c r="D39"/>
  <c r="E39"/>
  <c r="F39"/>
  <c r="C39"/>
  <c r="C38"/>
  <c r="D26"/>
  <c r="E26"/>
  <c r="F26"/>
  <c r="C26"/>
  <c r="D17"/>
  <c r="E17"/>
  <c r="F17"/>
  <c r="C17"/>
  <c r="F12"/>
  <c r="E12"/>
  <c r="D12"/>
  <c r="C12"/>
  <c r="F100" i="21"/>
  <c r="E100"/>
  <c r="D100"/>
  <c r="C100"/>
  <c r="F91"/>
  <c r="E91"/>
  <c r="D91"/>
  <c r="C91"/>
  <c r="G91"/>
  <c r="F83"/>
  <c r="E83"/>
  <c r="D83"/>
  <c r="C83"/>
  <c r="G83"/>
  <c r="F74"/>
  <c r="E74"/>
  <c r="D74"/>
  <c r="C74"/>
  <c r="G74"/>
  <c r="F62"/>
  <c r="E62"/>
  <c r="D62"/>
  <c r="C62"/>
  <c r="G62"/>
  <c r="F48"/>
  <c r="E48"/>
  <c r="D48"/>
  <c r="C48"/>
  <c r="G48"/>
  <c r="F43"/>
  <c r="E43"/>
  <c r="D43"/>
  <c r="C43"/>
  <c r="G43"/>
  <c r="D29"/>
  <c r="C29"/>
  <c r="D23"/>
  <c r="C23"/>
  <c r="F111" i="20"/>
  <c r="E111"/>
  <c r="D111"/>
  <c r="C111"/>
  <c r="F102"/>
  <c r="E102"/>
  <c r="D102"/>
  <c r="C102"/>
  <c r="G102"/>
  <c r="F94"/>
  <c r="E94"/>
  <c r="D94"/>
  <c r="C94"/>
  <c r="F67"/>
  <c r="E67"/>
  <c r="D67"/>
  <c r="C67"/>
  <c r="G67"/>
  <c r="F62"/>
  <c r="E62"/>
  <c r="D62"/>
  <c r="C62"/>
  <c r="G62"/>
  <c r="F48"/>
  <c r="E48"/>
  <c r="D48"/>
  <c r="C48"/>
  <c r="G48"/>
  <c r="F43"/>
  <c r="E43"/>
  <c r="D43"/>
  <c r="C43"/>
  <c r="G43"/>
  <c r="F29"/>
  <c r="E29"/>
  <c r="D29"/>
  <c r="C29"/>
  <c r="F23"/>
  <c r="E23"/>
  <c r="D23"/>
  <c r="C23"/>
  <c r="G23"/>
  <c r="F76" i="19"/>
  <c r="E76"/>
  <c r="D76"/>
  <c r="C76"/>
  <c r="F70"/>
  <c r="E70"/>
  <c r="D70"/>
  <c r="C70"/>
  <c r="F62"/>
  <c r="E62"/>
  <c r="D62"/>
  <c r="C62"/>
  <c r="F44"/>
  <c r="E44"/>
  <c r="D44"/>
  <c r="C44"/>
  <c r="D29"/>
  <c r="C29"/>
  <c r="D23"/>
  <c r="C23"/>
  <c r="F70" i="18"/>
  <c r="E70"/>
  <c r="D70"/>
  <c r="C70"/>
  <c r="F65"/>
  <c r="E65"/>
  <c r="D65"/>
  <c r="C65"/>
  <c r="F57"/>
  <c r="E57"/>
  <c r="D57"/>
  <c r="C57"/>
  <c r="F43"/>
  <c r="E43"/>
  <c r="D43"/>
  <c r="C43"/>
  <c r="G43"/>
  <c r="F29"/>
  <c r="E29"/>
  <c r="D29"/>
  <c r="C29"/>
  <c r="F23"/>
  <c r="E23"/>
  <c r="D23"/>
  <c r="C23"/>
  <c r="G23"/>
  <c r="G60" i="17"/>
  <c r="E29"/>
  <c r="D29"/>
  <c r="C29"/>
  <c r="D23"/>
  <c r="C23"/>
  <c r="F71" i="16"/>
  <c r="E71"/>
  <c r="D71"/>
  <c r="C71"/>
  <c r="F66"/>
  <c r="E66"/>
  <c r="D66"/>
  <c r="C66"/>
  <c r="F60"/>
  <c r="E60"/>
  <c r="D60"/>
  <c r="C60"/>
  <c r="F44"/>
  <c r="E44"/>
  <c r="D44"/>
  <c r="C44"/>
  <c r="F40"/>
  <c r="E40"/>
  <c r="D40"/>
  <c r="C40"/>
  <c r="F65" i="15"/>
  <c r="E65"/>
  <c r="D65"/>
  <c r="C65"/>
  <c r="F57"/>
  <c r="E57"/>
  <c r="D57"/>
  <c r="C57"/>
  <c r="F43"/>
  <c r="E43"/>
  <c r="D43"/>
  <c r="C43"/>
  <c r="F29"/>
  <c r="E29"/>
  <c r="D29"/>
  <c r="C29"/>
  <c r="D23"/>
  <c r="C23"/>
  <c r="F58" i="14"/>
  <c r="E58"/>
  <c r="D58"/>
  <c r="C58"/>
  <c r="G57"/>
  <c r="F52"/>
  <c r="E52"/>
  <c r="D52"/>
  <c r="C52"/>
  <c r="D47"/>
  <c r="C47"/>
  <c r="F39"/>
  <c r="E39"/>
  <c r="D39"/>
  <c r="C39"/>
  <c r="F29"/>
  <c r="E29"/>
  <c r="D29"/>
  <c r="C29"/>
  <c r="F23"/>
  <c r="E23"/>
  <c r="D23"/>
  <c r="C23"/>
  <c r="C31" s="1"/>
  <c r="G71" i="13"/>
  <c r="F67"/>
  <c r="E67"/>
  <c r="D67"/>
  <c r="C67"/>
  <c r="F59"/>
  <c r="E59"/>
  <c r="D59"/>
  <c r="C59"/>
  <c r="F44"/>
  <c r="E44"/>
  <c r="D44"/>
  <c r="C44"/>
  <c r="F29"/>
  <c r="E29"/>
  <c r="D29"/>
  <c r="D23"/>
  <c r="F69" i="12"/>
  <c r="E69"/>
  <c r="D69"/>
  <c r="C69"/>
  <c r="F63"/>
  <c r="E63"/>
  <c r="D63"/>
  <c r="C63"/>
  <c r="F58"/>
  <c r="E58"/>
  <c r="D58"/>
  <c r="C58"/>
  <c r="G51"/>
  <c r="G50"/>
  <c r="F44"/>
  <c r="E44"/>
  <c r="D44"/>
  <c r="C44"/>
  <c r="G42"/>
  <c r="F39"/>
  <c r="E39"/>
  <c r="D39"/>
  <c r="C39"/>
  <c r="F29"/>
  <c r="E29"/>
  <c r="D29"/>
  <c r="C29"/>
  <c r="F23"/>
  <c r="E23"/>
  <c r="D23"/>
  <c r="C23"/>
  <c r="F81" i="11"/>
  <c r="D81"/>
  <c r="C81"/>
  <c r="G79"/>
  <c r="G77"/>
  <c r="E73"/>
  <c r="D73"/>
  <c r="C73"/>
  <c r="G71"/>
  <c r="E67"/>
  <c r="D67"/>
  <c r="C67"/>
  <c r="G65"/>
  <c r="G64"/>
  <c r="F46"/>
  <c r="E46"/>
  <c r="D46"/>
  <c r="C46"/>
  <c r="G44"/>
  <c r="G38"/>
  <c r="G63" i="10"/>
  <c r="G81" s="1"/>
  <c r="F47"/>
  <c r="E47"/>
  <c r="D47"/>
  <c r="C47"/>
  <c r="G47"/>
  <c r="G42"/>
  <c r="G43" s="1"/>
  <c r="F31" i="20" l="1"/>
  <c r="G100" i="21"/>
  <c r="F102"/>
  <c r="E102"/>
  <c r="D102"/>
  <c r="E23"/>
  <c r="F23" s="1"/>
  <c r="D31"/>
  <c r="D104" s="1"/>
  <c r="C31"/>
  <c r="E29"/>
  <c r="C31" i="19"/>
  <c r="E29"/>
  <c r="E78"/>
  <c r="D78"/>
  <c r="E23"/>
  <c r="F23" s="1"/>
  <c r="C78"/>
  <c r="F78"/>
  <c r="G62"/>
  <c r="G70"/>
  <c r="G44"/>
  <c r="D31"/>
  <c r="G76"/>
  <c r="F29" i="17"/>
  <c r="G29" s="1"/>
  <c r="C31"/>
  <c r="E23"/>
  <c r="E31" s="1"/>
  <c r="D31"/>
  <c r="D31" i="15"/>
  <c r="G65"/>
  <c r="G43"/>
  <c r="G57"/>
  <c r="C31"/>
  <c r="E23"/>
  <c r="F23" s="1"/>
  <c r="F31" s="1"/>
  <c r="G29"/>
  <c r="D73"/>
  <c r="E23" i="13"/>
  <c r="F23" s="1"/>
  <c r="F31" s="1"/>
  <c r="G23"/>
  <c r="G67"/>
  <c r="G29"/>
  <c r="G59"/>
  <c r="D31"/>
  <c r="G44"/>
  <c r="D83" i="10"/>
  <c r="C83"/>
  <c r="E31" i="20"/>
  <c r="D31"/>
  <c r="D115" s="1"/>
  <c r="G111"/>
  <c r="G29"/>
  <c r="G31" s="1"/>
  <c r="G94"/>
  <c r="F113"/>
  <c r="E113"/>
  <c r="D113"/>
  <c r="D31" i="18"/>
  <c r="G52"/>
  <c r="C31"/>
  <c r="E31"/>
  <c r="G65"/>
  <c r="G57"/>
  <c r="G29"/>
  <c r="G70"/>
  <c r="G72" s="1"/>
  <c r="F31"/>
  <c r="E74"/>
  <c r="D74"/>
  <c r="G56" i="16"/>
  <c r="G71"/>
  <c r="G31"/>
  <c r="G66"/>
  <c r="G60"/>
  <c r="G44"/>
  <c r="D75"/>
  <c r="G40"/>
  <c r="F75"/>
  <c r="G58" i="14"/>
  <c r="G39"/>
  <c r="G29"/>
  <c r="G31" s="1"/>
  <c r="E31"/>
  <c r="G23"/>
  <c r="F31"/>
  <c r="G52"/>
  <c r="D31"/>
  <c r="C31" i="12"/>
  <c r="E31"/>
  <c r="D31"/>
  <c r="G53"/>
  <c r="G71" s="1"/>
  <c r="F31"/>
  <c r="G23"/>
  <c r="G39"/>
  <c r="G58"/>
  <c r="G44"/>
  <c r="G69"/>
  <c r="G63"/>
  <c r="G60" i="8"/>
  <c r="G58"/>
  <c r="G54"/>
  <c r="F44"/>
  <c r="F49" s="1"/>
  <c r="G67"/>
  <c r="F64"/>
  <c r="G61"/>
  <c r="G59"/>
  <c r="G57"/>
  <c r="G55"/>
  <c r="G53"/>
  <c r="E64"/>
  <c r="G52"/>
  <c r="G56"/>
  <c r="G62"/>
  <c r="C64"/>
  <c r="E44"/>
  <c r="E49" s="1"/>
  <c r="G39"/>
  <c r="G12"/>
  <c r="D44"/>
  <c r="D49" s="1"/>
  <c r="C44"/>
  <c r="C49" s="1"/>
  <c r="G40"/>
  <c r="G42"/>
  <c r="G38"/>
  <c r="G37"/>
  <c r="G47"/>
  <c r="G49" s="1"/>
  <c r="G41"/>
  <c r="G26"/>
  <c r="G17"/>
  <c r="F83" i="11"/>
  <c r="G70"/>
  <c r="G76"/>
  <c r="G17"/>
  <c r="C29"/>
  <c r="G21"/>
  <c r="G27"/>
  <c r="G24"/>
  <c r="G58"/>
  <c r="F41"/>
  <c r="G73"/>
  <c r="G51"/>
  <c r="G53"/>
  <c r="G55"/>
  <c r="G57"/>
  <c r="F61"/>
  <c r="E61"/>
  <c r="E83" s="1"/>
  <c r="D61"/>
  <c r="D83" s="1"/>
  <c r="C61"/>
  <c r="C83" s="1"/>
  <c r="G59"/>
  <c r="G49"/>
  <c r="D41"/>
  <c r="G36"/>
  <c r="G34"/>
  <c r="G35"/>
  <c r="C41"/>
  <c r="G46"/>
  <c r="D29"/>
  <c r="G67"/>
  <c r="F29"/>
  <c r="E29"/>
  <c r="G81"/>
  <c r="G12" i="6"/>
  <c r="G62" i="4"/>
  <c r="G58"/>
  <c r="G59"/>
  <c r="G65"/>
  <c r="G64"/>
  <c r="G60"/>
  <c r="G67"/>
  <c r="G61"/>
  <c r="G63"/>
  <c r="G57"/>
  <c r="G12"/>
  <c r="G17"/>
  <c r="G47"/>
  <c r="G49" s="1"/>
  <c r="C49"/>
  <c r="G102" i="21"/>
  <c r="C102"/>
  <c r="G113" i="20"/>
  <c r="C31"/>
  <c r="C113"/>
  <c r="C80" i="19"/>
  <c r="G31" i="18"/>
  <c r="C74"/>
  <c r="C62" i="14"/>
  <c r="G29" i="12"/>
  <c r="G65" i="9"/>
  <c r="G66"/>
  <c r="F61"/>
  <c r="E61"/>
  <c r="D59"/>
  <c r="D61" s="1"/>
  <c r="F47"/>
  <c r="E47"/>
  <c r="D47"/>
  <c r="C47"/>
  <c r="G47"/>
  <c r="D29"/>
  <c r="C29"/>
  <c r="D23"/>
  <c r="C23"/>
  <c r="C31" s="1"/>
  <c r="F81" i="8"/>
  <c r="E81"/>
  <c r="D81"/>
  <c r="C81"/>
  <c r="G80"/>
  <c r="F75"/>
  <c r="E75"/>
  <c r="D75"/>
  <c r="C75"/>
  <c r="G74"/>
  <c r="G73"/>
  <c r="G72"/>
  <c r="F69"/>
  <c r="E69"/>
  <c r="D69"/>
  <c r="C69"/>
  <c r="F29"/>
  <c r="E29"/>
  <c r="D29"/>
  <c r="C29"/>
  <c r="F23"/>
  <c r="E23"/>
  <c r="D23"/>
  <c r="C23"/>
  <c r="F68" i="7"/>
  <c r="E68"/>
  <c r="D68"/>
  <c r="C68"/>
  <c r="F64"/>
  <c r="E64"/>
  <c r="D64"/>
  <c r="C64"/>
  <c r="F50"/>
  <c r="E50"/>
  <c r="D50"/>
  <c r="C50"/>
  <c r="F43"/>
  <c r="E43"/>
  <c r="D43"/>
  <c r="C43"/>
  <c r="D38"/>
  <c r="C38"/>
  <c r="F23"/>
  <c r="E23"/>
  <c r="F17"/>
  <c r="E17"/>
  <c r="C31"/>
  <c r="F56" i="6"/>
  <c r="E56"/>
  <c r="D56"/>
  <c r="C56"/>
  <c r="G55"/>
  <c r="G54"/>
  <c r="F51"/>
  <c r="E51"/>
  <c r="D51"/>
  <c r="C51"/>
  <c r="G50"/>
  <c r="G49"/>
  <c r="G48"/>
  <c r="G47"/>
  <c r="F44"/>
  <c r="E44"/>
  <c r="D44"/>
  <c r="C44"/>
  <c r="G42"/>
  <c r="F39"/>
  <c r="E39"/>
  <c r="D39"/>
  <c r="C39"/>
  <c r="G37"/>
  <c r="F29"/>
  <c r="E29"/>
  <c r="D29"/>
  <c r="C29"/>
  <c r="F23"/>
  <c r="E23"/>
  <c r="D23"/>
  <c r="C23"/>
  <c r="F17"/>
  <c r="E17"/>
  <c r="D17"/>
  <c r="C17"/>
  <c r="C89" i="5"/>
  <c r="C91" s="1"/>
  <c r="F80"/>
  <c r="E80"/>
  <c r="D80"/>
  <c r="C80"/>
  <c r="F75"/>
  <c r="E75"/>
  <c r="D75"/>
  <c r="C75"/>
  <c r="G70"/>
  <c r="F52"/>
  <c r="E52"/>
  <c r="D52"/>
  <c r="C52"/>
  <c r="F48"/>
  <c r="E48"/>
  <c r="D48"/>
  <c r="C48"/>
  <c r="G38"/>
  <c r="G39" s="1"/>
  <c r="F29"/>
  <c r="E29"/>
  <c r="D29"/>
  <c r="D31" s="1"/>
  <c r="C29"/>
  <c r="F23"/>
  <c r="D23"/>
  <c r="F92" i="4"/>
  <c r="E92"/>
  <c r="D92"/>
  <c r="C92"/>
  <c r="G91"/>
  <c r="G90"/>
  <c r="G89"/>
  <c r="G87"/>
  <c r="F84"/>
  <c r="E84"/>
  <c r="D84"/>
  <c r="C84"/>
  <c r="G82"/>
  <c r="F79"/>
  <c r="E79"/>
  <c r="D79"/>
  <c r="C79"/>
  <c r="G78"/>
  <c r="G77"/>
  <c r="G76"/>
  <c r="F73"/>
  <c r="E73"/>
  <c r="D73"/>
  <c r="C73"/>
  <c r="G71"/>
  <c r="G70"/>
  <c r="G69"/>
  <c r="G68"/>
  <c r="G66"/>
  <c r="F54"/>
  <c r="E54"/>
  <c r="D54"/>
  <c r="C54"/>
  <c r="G53"/>
  <c r="G52"/>
  <c r="G51"/>
  <c r="F43"/>
  <c r="E43"/>
  <c r="D43"/>
  <c r="C43"/>
  <c r="G42"/>
  <c r="G41"/>
  <c r="G40"/>
  <c r="G39"/>
  <c r="G38"/>
  <c r="G37"/>
  <c r="F29"/>
  <c r="E29"/>
  <c r="D29"/>
  <c r="C29"/>
  <c r="G26"/>
  <c r="F23"/>
  <c r="E23"/>
  <c r="D23"/>
  <c r="C23"/>
  <c r="G23"/>
  <c r="F115" i="20" l="1"/>
  <c r="G73" i="12"/>
  <c r="G23" i="21"/>
  <c r="F29"/>
  <c r="F31" s="1"/>
  <c r="F104" s="1"/>
  <c r="E31"/>
  <c r="F29" i="19"/>
  <c r="F31" s="1"/>
  <c r="F80" s="1"/>
  <c r="E31"/>
  <c r="E80" s="1"/>
  <c r="G29"/>
  <c r="G23"/>
  <c r="G78"/>
  <c r="D80"/>
  <c r="F23" i="17"/>
  <c r="E74"/>
  <c r="D74"/>
  <c r="F73" i="15"/>
  <c r="G23"/>
  <c r="G31" s="1"/>
  <c r="E31"/>
  <c r="G76" i="13"/>
  <c r="E31"/>
  <c r="G31"/>
  <c r="F76"/>
  <c r="D76"/>
  <c r="C76"/>
  <c r="D31" i="9"/>
  <c r="F31"/>
  <c r="E31"/>
  <c r="G61"/>
  <c r="E83" i="10"/>
  <c r="G83"/>
  <c r="F83"/>
  <c r="G50" i="7"/>
  <c r="G38"/>
  <c r="F31"/>
  <c r="G64"/>
  <c r="G68"/>
  <c r="G23"/>
  <c r="G43"/>
  <c r="G17"/>
  <c r="F72"/>
  <c r="E31"/>
  <c r="D31"/>
  <c r="D89" i="5"/>
  <c r="E89"/>
  <c r="F89"/>
  <c r="G48"/>
  <c r="G29"/>
  <c r="G75"/>
  <c r="E31"/>
  <c r="G80"/>
  <c r="C31"/>
  <c r="F31"/>
  <c r="G52"/>
  <c r="G23"/>
  <c r="E115" i="20"/>
  <c r="C115"/>
  <c r="F74" i="18"/>
  <c r="G75" i="16"/>
  <c r="E75"/>
  <c r="E47" i="14"/>
  <c r="G47" s="1"/>
  <c r="G62" s="1"/>
  <c r="D62"/>
  <c r="F62"/>
  <c r="F73" i="12"/>
  <c r="G31"/>
  <c r="D73"/>
  <c r="E73"/>
  <c r="C73"/>
  <c r="G64" i="8"/>
  <c r="G23"/>
  <c r="G29"/>
  <c r="G69"/>
  <c r="C31"/>
  <c r="G81"/>
  <c r="G44"/>
  <c r="E31"/>
  <c r="D31"/>
  <c r="G75"/>
  <c r="F31"/>
  <c r="G83" i="11"/>
  <c r="F85"/>
  <c r="C85"/>
  <c r="D85"/>
  <c r="G61"/>
  <c r="G41"/>
  <c r="G29"/>
  <c r="E85"/>
  <c r="G29" i="6"/>
  <c r="G51"/>
  <c r="G17"/>
  <c r="G39"/>
  <c r="G23"/>
  <c r="G26"/>
  <c r="F31"/>
  <c r="E31"/>
  <c r="D31"/>
  <c r="C31"/>
  <c r="G56"/>
  <c r="G44"/>
  <c r="F94" i="4"/>
  <c r="E94"/>
  <c r="D94"/>
  <c r="C94"/>
  <c r="G73"/>
  <c r="D31"/>
  <c r="C31"/>
  <c r="G92"/>
  <c r="G79"/>
  <c r="G84"/>
  <c r="F31"/>
  <c r="E31"/>
  <c r="G54"/>
  <c r="G43"/>
  <c r="C104" i="21"/>
  <c r="G115" i="20"/>
  <c r="G74" i="18"/>
  <c r="C74" i="17"/>
  <c r="C82" i="9"/>
  <c r="C72" i="7"/>
  <c r="G29" i="4"/>
  <c r="G31" s="1"/>
  <c r="G29" i="21" l="1"/>
  <c r="G31" s="1"/>
  <c r="G104" s="1"/>
  <c r="E104"/>
  <c r="G31" i="19"/>
  <c r="G80" s="1"/>
  <c r="F31" i="17"/>
  <c r="G23"/>
  <c r="G31" s="1"/>
  <c r="G74" s="1"/>
  <c r="G73" i="15"/>
  <c r="E73"/>
  <c r="E76" i="13"/>
  <c r="G31" i="9"/>
  <c r="D82"/>
  <c r="F82"/>
  <c r="E82"/>
  <c r="E72" i="7"/>
  <c r="G31"/>
  <c r="D72"/>
  <c r="G89" i="5"/>
  <c r="F91"/>
  <c r="G31"/>
  <c r="D91"/>
  <c r="E91"/>
  <c r="D96" i="4"/>
  <c r="F96"/>
  <c r="E62" i="14"/>
  <c r="G31" i="8"/>
  <c r="D85"/>
  <c r="F85"/>
  <c r="E85"/>
  <c r="G85" i="11"/>
  <c r="G31" i="6"/>
  <c r="D60"/>
  <c r="G60"/>
  <c r="E60"/>
  <c r="C60"/>
  <c r="F60"/>
  <c r="G94" i="4"/>
  <c r="G96" s="1"/>
  <c r="E96"/>
  <c r="C96"/>
  <c r="C85" i="8"/>
  <c r="F74" i="17" l="1"/>
  <c r="G82" i="9"/>
  <c r="G72" i="7"/>
  <c r="G91" i="5"/>
  <c r="G85" i="8"/>
</calcChain>
</file>

<file path=xl/sharedStrings.xml><?xml version="1.0" encoding="utf-8"?>
<sst xmlns="http://schemas.openxmlformats.org/spreadsheetml/2006/main" count="905" uniqueCount="103">
  <si>
    <t>CSG 11: Regular Pay - Cont Full Time</t>
  </si>
  <si>
    <t>CSG 12: Regular Pay - Other</t>
  </si>
  <si>
    <t>CSG 13:Additional Gross Pay</t>
  </si>
  <si>
    <t>CSG 15: Overtime Pay</t>
  </si>
  <si>
    <t>CSG 14: Fringe</t>
  </si>
  <si>
    <t>Non-Personal Services (NPS)</t>
  </si>
  <si>
    <t>Personal Services (PS)</t>
  </si>
  <si>
    <t>CSG 20: Supplies and Materials</t>
  </si>
  <si>
    <t>CSG 32: Rentals</t>
  </si>
  <si>
    <t>CSG 31: Telephone, Telegraph, Telegram, Etc</t>
  </si>
  <si>
    <t>CSG 40: Other Services and Charges</t>
  </si>
  <si>
    <t>CSG 41: Contractual Services</t>
  </si>
  <si>
    <t>CSG 50: Subsidies and Transfers</t>
  </si>
  <si>
    <t>CSG 70: Equipment &amp; Equipment Rental</t>
  </si>
  <si>
    <t xml:space="preserve"> </t>
  </si>
  <si>
    <t>Q1</t>
  </si>
  <si>
    <t>Q2</t>
  </si>
  <si>
    <t>Q3</t>
  </si>
  <si>
    <t>Q4</t>
  </si>
  <si>
    <t>Total</t>
  </si>
  <si>
    <t>Subtotal</t>
  </si>
  <si>
    <t>Total Personal Services (PS)</t>
  </si>
  <si>
    <t>Total Non-Personal Services (NPS)</t>
  </si>
  <si>
    <t>Total FY 2014 Budget Request</t>
  </si>
  <si>
    <t>Total FY 2013 Approved Budget</t>
  </si>
  <si>
    <t>0201 (OFFICE SUPPLIES)</t>
  </si>
  <si>
    <t>0219 (IT SUPPLIES)</t>
  </si>
  <si>
    <t>0301 (FUEL AUTOMOTIVE)</t>
  </si>
  <si>
    <t>0030 (ENERGY, COMM. AND BLDG RENTALS)</t>
  </si>
  <si>
    <t>0308 (TELEPHONE, TELETYPE, TELEGRAM, ETC)</t>
  </si>
  <si>
    <t>0401 (TRAVEL - LOCAL)</t>
  </si>
  <si>
    <t>0402 (TRAVEL - OUT OF CITY)</t>
  </si>
  <si>
    <t>0404 (MAINTENANCE AND REPAIRS - AUTO)</t>
  </si>
  <si>
    <t>0405 (MAINTENANCE AND REPAIRS - MACH)</t>
  </si>
  <si>
    <t>0407 (MAINTENANCE AND REPAIRS - OTHER)</t>
  </si>
  <si>
    <t>0408 (PROF SERVICE FEES AND CONTR)</t>
  </si>
  <si>
    <t>0410 (OFFICE SUPPORT)</t>
  </si>
  <si>
    <t>0411 (PRINTING, DUPLICATING, ETC)</t>
  </si>
  <si>
    <t>0414 (ADVERTISING)</t>
  </si>
  <si>
    <t>0416 (POSTAGE)</t>
  </si>
  <si>
    <t>0418 (IT TRAINING AND EDUCATION)</t>
  </si>
  <si>
    <t>0419 (TUITION FOR EMPLOYEE TRAINING)</t>
  </si>
  <si>
    <t>0424 (CONFERENCE FEES LOC OUT OF CITY)</t>
  </si>
  <si>
    <t>0425 (PAYMENT OF MEMBERSHIP DUES)</t>
  </si>
  <si>
    <t>0429 (PROFESSIONAL SERVICES)</t>
  </si>
  <si>
    <t>0441 (IT - HARDWARE MAINTENANCE )</t>
  </si>
  <si>
    <t>0442 (IT SOFTWARE MAINTENANCE)</t>
  </si>
  <si>
    <t>0493 PROCUREMENT ASSESSMENT</t>
  </si>
  <si>
    <t>0409 (CONTRACTUAL SERVICES - OTHER)</t>
  </si>
  <si>
    <t>0417 (IT CONSULTANT CONTRACTS)</t>
  </si>
  <si>
    <t>0504 (FINANCIAL AID)</t>
  </si>
  <si>
    <t>0506 (GRANTS AND GRATUITIES)</t>
  </si>
  <si>
    <t>0507 (SUBSIDIES)</t>
  </si>
  <si>
    <t>0523 (AGENCY INDIRECT COST )</t>
  </si>
  <si>
    <t>0702 (PURCHASES - EQUIPMENT AND MACHINERY)</t>
  </si>
  <si>
    <t>0703 (PURCHASES - AUTOMOTIVE EQUIPMENT)</t>
  </si>
  <si>
    <t>0704 (PURCHASES - OTHER EQUIPMENT)</t>
  </si>
  <si>
    <t>0710 (IT HARDWARE ACQUISITIONS)</t>
  </si>
  <si>
    <t>0711 (IT SOFTWARE ACQUISITIONS)</t>
  </si>
  <si>
    <t>Program 1000 Budget Total for FY14</t>
  </si>
  <si>
    <t>Program 100F Budget Total for FY14</t>
  </si>
  <si>
    <t>Attachment I - Spending Plan</t>
  </si>
  <si>
    <t>0203 (MEDICAL, SURGICAL AND LAB)</t>
  </si>
  <si>
    <t>0204 (EDUCATIONAL)</t>
  </si>
  <si>
    <t>0207 (CLOTHING AND UNIFORMS)</t>
  </si>
  <si>
    <t>0210 (GENERAL)</t>
  </si>
  <si>
    <t>0214 (PHOTO SUPPLIES)</t>
  </si>
  <si>
    <t>Program 3000 Budget Total for FY14</t>
  </si>
  <si>
    <t>Environmental Services (3000)</t>
  </si>
  <si>
    <t>Natural Resources (2000)</t>
  </si>
  <si>
    <t>Program 2000 Budget Total for FY14</t>
  </si>
  <si>
    <t>Program 2000 Budget Total for FY13</t>
  </si>
  <si>
    <t>Program 3000 Budget Total for FY13</t>
  </si>
  <si>
    <t>Program 1000 Budget Total for FY13</t>
  </si>
  <si>
    <t>Program 4000 Budget Total for FY14</t>
  </si>
  <si>
    <t>Policy &amp; Sustainability (4000)</t>
  </si>
  <si>
    <t>Program 4000 Budget Total for FY13</t>
  </si>
  <si>
    <t>Community Relations (5000)</t>
  </si>
  <si>
    <t>Program 5000 Budget Total for FY13</t>
  </si>
  <si>
    <t>Program 5000 Budget Total for FY14</t>
  </si>
  <si>
    <t xml:space="preserve"> Energy Program (6000)</t>
  </si>
  <si>
    <t>Program 6000 Budget Total for FY13</t>
  </si>
  <si>
    <t>Program 6000 Budget Total for FY14</t>
  </si>
  <si>
    <t>Enforcement &amp; Environmental Justice (7000)</t>
  </si>
  <si>
    <t>Program 7000 Budget Total for FY14</t>
  </si>
  <si>
    <t>Program 7000 Budget Total for FY13</t>
  </si>
  <si>
    <t>Green Economy (8000)</t>
  </si>
  <si>
    <t>Program 8000 Budget Total for FY13</t>
  </si>
  <si>
    <t>Program 8000 Budget Total for FY14</t>
  </si>
  <si>
    <t>0706 (RENTALS - MACHINERY AND EQUIPMENT)</t>
  </si>
  <si>
    <t>CSG 34: SECURITY SERVICES</t>
  </si>
  <si>
    <t>0440 (SECURITY SERVICES)</t>
  </si>
  <si>
    <t>0305 (ELECTRICITY)</t>
  </si>
  <si>
    <t>AFO (100F)</t>
  </si>
  <si>
    <t>0494 (OCTO IT ASSESSMENT)</t>
  </si>
  <si>
    <t>AMP (1000)</t>
  </si>
  <si>
    <t>Attachment I- Spending Plan</t>
  </si>
  <si>
    <t>0422 (CANCELLATION OF STUDENT LOANS)</t>
  </si>
  <si>
    <t>0441 (IT HARDWARE MAINTENANCE)</t>
  </si>
  <si>
    <t>0523 (AGENCY INDIRECT COST)</t>
  </si>
  <si>
    <t>0701 (PURCHASES - FURNITURE AND FIXTURES)</t>
  </si>
  <si>
    <t>0428 (PERSONAL SERVICES CONTRACTS)</t>
  </si>
  <si>
    <t>Program 100F Budget Total for FY13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</si>
</sst>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NumberFormat="0" applyFont="0" applyFill="0" applyBorder="0" applyAlignment="0" applyProtection="0"/>
    <xf numFmtId="42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2" xfId="2" applyNumberFormat="1" applyFont="1" applyBorder="1" applyAlignment="1">
      <alignment horizontal="center"/>
    </xf>
    <xf numFmtId="4" fontId="2" fillId="0" borderId="3" xfId="2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" fontId="2" fillId="0" borderId="0" xfId="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3" fillId="0" borderId="0" xfId="2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/>
    <xf numFmtId="6" fontId="3" fillId="0" borderId="0" xfId="2" applyNumberFormat="1" applyFont="1" applyAlignment="1">
      <alignment horizontal="right"/>
    </xf>
    <xf numFmtId="6" fontId="3" fillId="0" borderId="0" xfId="1" applyNumberFormat="1" applyFont="1" applyFill="1" applyAlignment="1">
      <alignment horizontal="right"/>
    </xf>
    <xf numFmtId="6" fontId="3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6" fontId="2" fillId="0" borderId="0" xfId="2" applyNumberFormat="1" applyFont="1" applyAlignment="1">
      <alignment horizontal="right"/>
    </xf>
    <xf numFmtId="6" fontId="2" fillId="0" borderId="0" xfId="1" applyNumberFormat="1" applyFont="1" applyFill="1" applyAlignment="1">
      <alignment horizontal="right"/>
    </xf>
    <xf numFmtId="0" fontId="3" fillId="3" borderId="6" xfId="0" applyFont="1" applyFill="1" applyBorder="1" applyAlignment="1">
      <alignment horizontal="left"/>
    </xf>
    <xf numFmtId="4" fontId="3" fillId="0" borderId="0" xfId="1" applyNumberFormat="1" applyFont="1" applyFill="1" applyAlignment="1">
      <alignment horizontal="right"/>
    </xf>
    <xf numFmtId="164" fontId="3" fillId="0" borderId="0" xfId="2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6" fontId="2" fillId="0" borderId="0" xfId="2" applyNumberFormat="1" applyFont="1" applyFill="1" applyBorder="1" applyAlignment="1">
      <alignment horizontal="right"/>
    </xf>
    <xf numFmtId="6" fontId="3" fillId="0" borderId="0" xfId="0" applyNumberFormat="1" applyFont="1" applyAlignment="1">
      <alignment horizontal="right"/>
    </xf>
    <xf numFmtId="0" fontId="3" fillId="3" borderId="1" xfId="0" applyFont="1" applyFill="1" applyBorder="1"/>
    <xf numFmtId="0" fontId="3" fillId="0" borderId="0" xfId="0" applyFont="1" applyFill="1" applyBorder="1"/>
    <xf numFmtId="6" fontId="2" fillId="0" borderId="0" xfId="0" applyNumberFormat="1" applyFont="1" applyAlignment="1">
      <alignment horizontal="right"/>
    </xf>
    <xf numFmtId="6" fontId="2" fillId="0" borderId="0" xfId="0" applyNumberFormat="1" applyFont="1"/>
    <xf numFmtId="6" fontId="3" fillId="0" borderId="0" xfId="2" applyNumberFormat="1" applyFont="1" applyBorder="1" applyAlignment="1">
      <alignment horizontal="right"/>
    </xf>
    <xf numFmtId="6" fontId="3" fillId="0" borderId="0" xfId="2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left"/>
    </xf>
    <xf numFmtId="6" fontId="3" fillId="0" borderId="0" xfId="3" applyNumberFormat="1" applyFont="1" applyAlignment="1">
      <alignment horizontal="right"/>
    </xf>
    <xf numFmtId="6" fontId="2" fillId="0" borderId="0" xfId="2" applyNumberFormat="1" applyFont="1" applyBorder="1" applyAlignment="1">
      <alignment horizontal="right"/>
    </xf>
    <xf numFmtId="6" fontId="3" fillId="0" borderId="0" xfId="1" applyNumberFormat="1" applyFont="1" applyAlignment="1">
      <alignment horizontal="right"/>
    </xf>
    <xf numFmtId="6" fontId="2" fillId="0" borderId="0" xfId="3" applyNumberFormat="1" applyFont="1" applyAlignment="1">
      <alignment horizontal="right"/>
    </xf>
    <xf numFmtId="0" fontId="3" fillId="3" borderId="6" xfId="0" applyFont="1" applyFill="1" applyBorder="1"/>
    <xf numFmtId="6" fontId="3" fillId="0" borderId="0" xfId="2" applyNumberFormat="1" applyFont="1" applyFill="1" applyAlignment="1">
      <alignment horizontal="right"/>
    </xf>
    <xf numFmtId="6" fontId="3" fillId="0" borderId="0" xfId="0" applyNumberFormat="1" applyFont="1" applyFill="1"/>
    <xf numFmtId="6" fontId="3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/>
    <xf numFmtId="0" fontId="7" fillId="4" borderId="8" xfId="0" applyFont="1" applyFill="1" applyBorder="1"/>
    <xf numFmtId="0" fontId="7" fillId="4" borderId="9" xfId="0" applyFont="1" applyFill="1" applyBorder="1"/>
    <xf numFmtId="6" fontId="7" fillId="4" borderId="9" xfId="2" applyNumberFormat="1" applyFont="1" applyFill="1" applyBorder="1" applyAlignment="1">
      <alignment horizontal="right"/>
    </xf>
    <xf numFmtId="6" fontId="7" fillId="4" borderId="10" xfId="2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43" fontId="0" fillId="0" borderId="0" xfId="0" applyNumberFormat="1"/>
    <xf numFmtId="43" fontId="3" fillId="0" borderId="0" xfId="0" applyNumberFormat="1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43" fontId="2" fillId="0" borderId="0" xfId="0" applyNumberFormat="1" applyFont="1"/>
    <xf numFmtId="0" fontId="2" fillId="0" borderId="0" xfId="0" applyFont="1" applyFill="1" applyBorder="1"/>
    <xf numFmtId="0" fontId="0" fillId="0" borderId="11" xfId="0" applyBorder="1"/>
    <xf numFmtId="0" fontId="0" fillId="0" borderId="12" xfId="0" applyBorder="1"/>
    <xf numFmtId="40" fontId="0" fillId="0" borderId="0" xfId="0" applyNumberFormat="1"/>
    <xf numFmtId="40" fontId="2" fillId="0" borderId="0" xfId="0" applyNumberFormat="1" applyFont="1" applyAlignment="1">
      <alignment horizontal="right"/>
    </xf>
    <xf numFmtId="40" fontId="3" fillId="0" borderId="0" xfId="0" applyNumberFormat="1" applyFont="1" applyAlignment="1">
      <alignment horizontal="right"/>
    </xf>
    <xf numFmtId="40" fontId="2" fillId="0" borderId="0" xfId="0" applyNumberFormat="1" applyFont="1"/>
    <xf numFmtId="4" fontId="2" fillId="0" borderId="0" xfId="2" applyNumberFormat="1" applyFont="1" applyAlignment="1">
      <alignment horizontal="right"/>
    </xf>
    <xf numFmtId="4" fontId="2" fillId="0" borderId="0" xfId="1" applyNumberFormat="1" applyFont="1" applyFill="1" applyAlignment="1">
      <alignment horizontal="right"/>
    </xf>
    <xf numFmtId="164" fontId="2" fillId="0" borderId="0" xfId="2" applyNumberFormat="1" applyFont="1" applyAlignment="1">
      <alignment horizontal="right"/>
    </xf>
    <xf numFmtId="40" fontId="6" fillId="0" borderId="0" xfId="0" applyNumberFormat="1" applyFont="1" applyFill="1" applyBorder="1" applyAlignment="1"/>
    <xf numFmtId="43" fontId="2" fillId="0" borderId="0" xfId="1" applyFont="1"/>
    <xf numFmtId="43" fontId="4" fillId="0" borderId="0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 wrapText="1"/>
    </xf>
    <xf numFmtId="43" fontId="2" fillId="0" borderId="0" xfId="1" applyFont="1" applyFill="1" applyBorder="1" applyAlignment="1">
      <alignment horizontal="center"/>
    </xf>
    <xf numFmtId="43" fontId="6" fillId="0" borderId="0" xfId="1" applyFont="1" applyFill="1" applyBorder="1" applyAlignment="1">
      <alignment horizontal="left"/>
    </xf>
    <xf numFmtId="43" fontId="2" fillId="0" borderId="0" xfId="1" applyFont="1" applyAlignment="1">
      <alignment horizontal="center"/>
    </xf>
    <xf numFmtId="43" fontId="3" fillId="0" borderId="0" xfId="1" applyFont="1" applyFill="1" applyBorder="1" applyAlignment="1">
      <alignment horizontal="left"/>
    </xf>
    <xf numFmtId="43" fontId="3" fillId="0" borderId="0" xfId="1" applyFont="1" applyFill="1"/>
    <xf numFmtId="43" fontId="2" fillId="0" borderId="0" xfId="1" applyFont="1" applyFill="1" applyAlignment="1">
      <alignment horizontal="right"/>
    </xf>
    <xf numFmtId="43" fontId="0" fillId="0" borderId="0" xfId="1" applyFont="1"/>
    <xf numFmtId="43" fontId="3" fillId="0" borderId="0" xfId="1" applyFont="1" applyFill="1" applyBorder="1"/>
    <xf numFmtId="43" fontId="3" fillId="0" borderId="0" xfId="1" applyFont="1"/>
    <xf numFmtId="43" fontId="2" fillId="0" borderId="0" xfId="1" applyFont="1" applyAlignment="1">
      <alignment horizontal="right"/>
    </xf>
    <xf numFmtId="43" fontId="7" fillId="4" borderId="9" xfId="1" applyFont="1" applyFill="1" applyBorder="1"/>
    <xf numFmtId="43" fontId="2" fillId="0" borderId="0" xfId="1" applyFont="1" applyFill="1" applyBorder="1" applyAlignment="1">
      <alignment horizontal="left"/>
    </xf>
    <xf numFmtId="43" fontId="2" fillId="0" borderId="0" xfId="1" applyFont="1" applyFill="1"/>
    <xf numFmtId="0" fontId="0" fillId="0" borderId="0" xfId="0" applyAlignment="1">
      <alignment wrapText="1"/>
    </xf>
    <xf numFmtId="40" fontId="0" fillId="0" borderId="0" xfId="0" applyNumberFormat="1" applyAlignment="1">
      <alignment wrapText="1"/>
    </xf>
    <xf numFmtId="6" fontId="3" fillId="0" borderId="0" xfId="0" applyNumberFormat="1" applyFont="1" applyBorder="1" applyAlignment="1">
      <alignment horizontal="right"/>
    </xf>
    <xf numFmtId="40" fontId="0" fillId="0" borderId="0" xfId="0" applyNumberFormat="1" applyBorder="1" applyAlignment="1">
      <alignment wrapText="1"/>
    </xf>
    <xf numFmtId="6" fontId="3" fillId="0" borderId="0" xfId="0" applyNumberFormat="1" applyFont="1" applyBorder="1"/>
    <xf numFmtId="40" fontId="0" fillId="0" borderId="0" xfId="0" applyNumberFormat="1" applyBorder="1"/>
    <xf numFmtId="0" fontId="3" fillId="0" borderId="0" xfId="0" applyFont="1" applyBorder="1"/>
    <xf numFmtId="4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6" fontId="2" fillId="0" borderId="0" xfId="0" applyNumberFormat="1" applyFont="1" applyBorder="1" applyAlignment="1">
      <alignment horizontal="right"/>
    </xf>
    <xf numFmtId="6" fontId="2" fillId="0" borderId="0" xfId="0" applyNumberFormat="1" applyFont="1" applyBorder="1"/>
    <xf numFmtId="0" fontId="3" fillId="3" borderId="2" xfId="0" applyFont="1" applyFill="1" applyBorder="1"/>
    <xf numFmtId="0" fontId="0" fillId="0" borderId="0" xfId="0" applyBorder="1"/>
    <xf numFmtId="8" fontId="3" fillId="0" borderId="0" xfId="0" applyNumberFormat="1" applyFont="1"/>
    <xf numFmtId="6" fontId="7" fillId="4" borderId="9" xfId="0" applyNumberFormat="1" applyFont="1" applyFill="1" applyBorder="1"/>
    <xf numFmtId="0" fontId="0" fillId="0" borderId="13" xfId="0" applyBorder="1"/>
    <xf numFmtId="40" fontId="2" fillId="0" borderId="0" xfId="0" applyNumberFormat="1" applyFont="1" applyBorder="1" applyAlignment="1">
      <alignment wrapText="1"/>
    </xf>
    <xf numFmtId="40" fontId="3" fillId="0" borderId="0" xfId="0" applyNumberFormat="1" applyFont="1" applyBorder="1" applyAlignment="1">
      <alignment wrapText="1"/>
    </xf>
    <xf numFmtId="40" fontId="3" fillId="0" borderId="0" xfId="0" applyNumberFormat="1" applyFont="1" applyBorder="1"/>
    <xf numFmtId="43" fontId="7" fillId="4" borderId="9" xfId="0" applyNumberFormat="1" applyFont="1" applyFill="1" applyBorder="1"/>
    <xf numFmtId="6" fontId="6" fillId="0" borderId="0" xfId="2" applyNumberFormat="1" applyFont="1" applyFill="1" applyBorder="1" applyAlignment="1">
      <alignment horizontal="right"/>
    </xf>
    <xf numFmtId="43" fontId="6" fillId="0" borderId="0" xfId="1" applyFont="1" applyFill="1" applyAlignment="1">
      <alignment horizontal="right"/>
    </xf>
    <xf numFmtId="43" fontId="6" fillId="0" borderId="0" xfId="0" applyNumberFormat="1" applyFont="1"/>
    <xf numFmtId="6" fontId="8" fillId="0" borderId="0" xfId="0" applyNumberFormat="1" applyFont="1"/>
    <xf numFmtId="8" fontId="6" fillId="0" borderId="0" xfId="0" applyNumberFormat="1" applyFont="1" applyFill="1" applyBorder="1" applyAlignment="1"/>
    <xf numFmtId="40" fontId="2" fillId="0" borderId="0" xfId="0" applyNumberFormat="1" applyFont="1" applyAlignment="1">
      <alignment wrapText="1"/>
    </xf>
    <xf numFmtId="6" fontId="3" fillId="0" borderId="0" xfId="3" applyNumberFormat="1" applyFont="1" applyBorder="1" applyAlignment="1">
      <alignment horizontal="right"/>
    </xf>
    <xf numFmtId="6" fontId="3" fillId="0" borderId="0" xfId="1" applyNumberFormat="1" applyFont="1" applyBorder="1" applyAlignment="1">
      <alignment horizontal="right"/>
    </xf>
    <xf numFmtId="6" fontId="2" fillId="0" borderId="0" xfId="3" applyNumberFormat="1" applyFont="1" applyBorder="1" applyAlignment="1">
      <alignment horizontal="right"/>
    </xf>
    <xf numFmtId="40" fontId="2" fillId="0" borderId="0" xfId="2" applyNumberFormat="1" applyFont="1" applyAlignment="1">
      <alignment horizontal="right"/>
    </xf>
    <xf numFmtId="38" fontId="2" fillId="0" borderId="0" xfId="2" applyNumberFormat="1" applyFont="1" applyAlignment="1">
      <alignment horizontal="right"/>
    </xf>
    <xf numFmtId="0" fontId="2" fillId="0" borderId="0" xfId="2" applyNumberFormat="1" applyFont="1"/>
    <xf numFmtId="0" fontId="3" fillId="0" borderId="0" xfId="2" applyNumberFormat="1" applyFont="1" applyAlignment="1">
      <alignment horizontal="right"/>
    </xf>
    <xf numFmtId="0" fontId="3" fillId="0" borderId="0" xfId="2" applyNumberFormat="1" applyFont="1"/>
    <xf numFmtId="0" fontId="4" fillId="0" borderId="0" xfId="2" applyNumberFormat="1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center"/>
    </xf>
    <xf numFmtId="0" fontId="2" fillId="0" borderId="1" xfId="2" applyNumberFormat="1" applyFont="1" applyFill="1" applyBorder="1" applyAlignment="1">
      <alignment horizontal="center" wrapText="1"/>
    </xf>
    <xf numFmtId="0" fontId="2" fillId="0" borderId="3" xfId="2" applyNumberFormat="1" applyFont="1" applyBorder="1" applyAlignment="1">
      <alignment horizontal="center"/>
    </xf>
    <xf numFmtId="0" fontId="2" fillId="0" borderId="4" xfId="2" applyNumberFormat="1" applyFont="1" applyBorder="1" applyAlignment="1">
      <alignment horizontal="center"/>
    </xf>
    <xf numFmtId="0" fontId="2" fillId="0" borderId="0" xfId="2" applyNumberFormat="1" applyFont="1" applyFill="1" applyBorder="1" applyAlignment="1">
      <alignment horizontal="center"/>
    </xf>
    <xf numFmtId="0" fontId="2" fillId="0" borderId="0" xfId="2" applyNumberFormat="1" applyFont="1" applyBorder="1" applyAlignment="1">
      <alignment horizontal="center"/>
    </xf>
    <xf numFmtId="0" fontId="6" fillId="0" borderId="0" xfId="2" applyNumberFormat="1" applyFont="1" applyFill="1" applyBorder="1" applyAlignment="1">
      <alignment horizontal="left"/>
    </xf>
    <xf numFmtId="0" fontId="2" fillId="0" borderId="0" xfId="2" applyNumberFormat="1" applyFont="1" applyFill="1" applyBorder="1" applyAlignment="1">
      <alignment horizontal="right"/>
    </xf>
    <xf numFmtId="0" fontId="2" fillId="0" borderId="0" xfId="2" applyNumberFormat="1" applyFont="1" applyAlignment="1">
      <alignment horizontal="center"/>
    </xf>
    <xf numFmtId="43" fontId="2" fillId="0" borderId="0" xfId="2" applyNumberFormat="1" applyFont="1" applyFill="1" applyBorder="1" applyAlignment="1">
      <alignment horizontal="right"/>
    </xf>
    <xf numFmtId="43" fontId="2" fillId="0" borderId="0" xfId="2" applyNumberFormat="1" applyFont="1" applyFill="1" applyAlignment="1">
      <alignment horizontal="right"/>
    </xf>
    <xf numFmtId="43" fontId="2" fillId="0" borderId="0" xfId="2" applyNumberFormat="1" applyFont="1"/>
    <xf numFmtId="0" fontId="2" fillId="0" borderId="0" xfId="2" applyNumberFormat="1" applyFont="1" applyFill="1" applyAlignment="1">
      <alignment horizontal="right"/>
    </xf>
    <xf numFmtId="6" fontId="3" fillId="0" borderId="0" xfId="2" applyNumberFormat="1" applyFont="1"/>
    <xf numFmtId="0" fontId="3" fillId="0" borderId="0" xfId="2" applyNumberFormat="1" applyFont="1" applyFill="1" applyBorder="1"/>
    <xf numFmtId="0" fontId="2" fillId="0" borderId="0" xfId="2" applyNumberFormat="1" applyFont="1" applyAlignment="1">
      <alignment horizontal="right"/>
    </xf>
    <xf numFmtId="6" fontId="2" fillId="0" borderId="0" xfId="2" applyNumberFormat="1" applyFont="1"/>
    <xf numFmtId="40" fontId="0" fillId="0" borderId="0" xfId="2" applyNumberFormat="1" applyFont="1" applyAlignment="1">
      <alignment wrapText="1"/>
    </xf>
    <xf numFmtId="40" fontId="0" fillId="0" borderId="0" xfId="2" applyNumberFormat="1" applyFont="1"/>
    <xf numFmtId="0" fontId="3" fillId="0" borderId="0" xfId="2" applyNumberFormat="1" applyFont="1" applyFill="1" applyBorder="1" applyAlignment="1">
      <alignment horizontal="left"/>
    </xf>
    <xf numFmtId="0" fontId="3" fillId="0" borderId="0" xfId="2" applyNumberFormat="1" applyFont="1" applyFill="1"/>
    <xf numFmtId="6" fontId="3" fillId="0" borderId="0" xfId="2" applyNumberFormat="1" applyFont="1" applyFill="1"/>
    <xf numFmtId="0" fontId="7" fillId="4" borderId="9" xfId="2" applyNumberFormat="1" applyFont="1" applyFill="1" applyBorder="1"/>
  </cellXfs>
  <cellStyles count="4">
    <cellStyle name="Comma" xfId="1" builtinId="3"/>
    <cellStyle name="Currency" xfId="2" builtinId="4"/>
    <cellStyle name="Currency [0]" xfId="3" builtinId="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="90" zoomScaleNormal="90" workbookViewId="0">
      <pane xSplit="1" ySplit="4" topLeftCell="B68" activePane="bottomRight" state="frozen"/>
      <selection pane="topRight" activeCell="B1" sqref="B1"/>
      <selection pane="bottomLeft" activeCell="A5" sqref="A5"/>
      <selection pane="bottomRight" activeCell="G96" sqref="G96"/>
    </sheetView>
  </sheetViews>
  <sheetFormatPr defaultRowHeight="12.75"/>
  <cols>
    <col min="1" max="1" width="62.85546875" style="4" bestFit="1" customWidth="1"/>
    <col min="2" max="2" width="20.7109375" style="4" bestFit="1" customWidth="1"/>
    <col min="3" max="4" width="18" style="2" bestFit="1" customWidth="1"/>
    <col min="5" max="5" width="18" style="3" bestFit="1" customWidth="1"/>
    <col min="6" max="7" width="18" style="4" bestFit="1" customWidth="1"/>
    <col min="8" max="8" width="10.7109375" style="4" bestFit="1" customWidth="1"/>
    <col min="9" max="16384" width="9.140625" style="4"/>
  </cols>
  <sheetData>
    <row r="1" spans="1:7">
      <c r="A1" s="1" t="s">
        <v>61</v>
      </c>
      <c r="B1" s="1"/>
    </row>
    <row r="2" spans="1:7">
      <c r="A2" s="1"/>
      <c r="B2" s="1"/>
    </row>
    <row r="3" spans="1:7" s="8" customFormat="1" ht="20.25" customHeight="1" thickBot="1">
      <c r="A3" s="5" t="s">
        <v>95</v>
      </c>
      <c r="B3" s="5"/>
      <c r="C3" s="6"/>
      <c r="D3" s="6"/>
      <c r="E3" s="7"/>
    </row>
    <row r="4" spans="1:7" s="9" customFormat="1" ht="26.25" thickBot="1">
      <c r="B4" s="60" t="s">
        <v>23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14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18"/>
      <c r="C6" s="19"/>
      <c r="D6" s="19"/>
      <c r="E6" s="20"/>
    </row>
    <row r="7" spans="1:7" s="9" customFormat="1" ht="16.5" thickBot="1">
      <c r="A7" s="21"/>
    </row>
    <row r="8" spans="1:7" s="25" customFormat="1" ht="13.5" thickBot="1">
      <c r="A8" s="22" t="s">
        <v>0</v>
      </c>
      <c r="B8" s="63"/>
      <c r="C8" s="24"/>
      <c r="D8" s="24"/>
      <c r="E8" s="3"/>
    </row>
    <row r="9" spans="1:7">
      <c r="B9" s="64"/>
      <c r="C9" s="27"/>
      <c r="D9" s="28"/>
      <c r="E9" s="27"/>
      <c r="F9" s="29"/>
      <c r="G9" s="29"/>
    </row>
    <row r="10" spans="1:7">
      <c r="B10" s="64"/>
      <c r="C10" s="27"/>
      <c r="D10" s="28"/>
      <c r="E10" s="27"/>
      <c r="F10" s="29"/>
      <c r="G10" s="29"/>
    </row>
    <row r="11" spans="1:7">
      <c r="A11" s="30"/>
      <c r="B11" s="31"/>
      <c r="C11" s="32"/>
      <c r="D11" s="33"/>
      <c r="E11" s="27"/>
      <c r="F11" s="29"/>
      <c r="G11" s="29"/>
    </row>
    <row r="12" spans="1:7">
      <c r="A12" s="30" t="s">
        <v>20</v>
      </c>
      <c r="B12" s="65">
        <v>1098871.3999999999</v>
      </c>
      <c r="C12" s="62">
        <f>$B$12/4</f>
        <v>274717.84999999998</v>
      </c>
      <c r="D12" s="62">
        <f>$B$12/4</f>
        <v>274717.84999999998</v>
      </c>
      <c r="E12" s="62">
        <f>$B$12/4</f>
        <v>274717.84999999998</v>
      </c>
      <c r="F12" s="62">
        <f>$B$12/4</f>
        <v>274717.84999999998</v>
      </c>
      <c r="G12" s="29">
        <f>SUM(C12:F12)</f>
        <v>1098871.3999999999</v>
      </c>
    </row>
    <row r="13" spans="1:7">
      <c r="A13" s="34" t="s">
        <v>1</v>
      </c>
      <c r="B13" s="63"/>
      <c r="C13" s="24"/>
      <c r="D13" s="35"/>
      <c r="E13" s="36"/>
    </row>
    <row r="14" spans="1:7">
      <c r="B14" s="64"/>
      <c r="C14" s="27"/>
      <c r="D14" s="28"/>
      <c r="E14" s="27"/>
      <c r="F14" s="29"/>
      <c r="G14" s="29"/>
    </row>
    <row r="15" spans="1:7">
      <c r="A15" s="30"/>
      <c r="B15" s="31"/>
      <c r="C15" s="32"/>
      <c r="D15" s="28"/>
      <c r="E15" s="27"/>
      <c r="F15" s="29"/>
      <c r="G15" s="29"/>
    </row>
    <row r="16" spans="1:7">
      <c r="B16" s="64"/>
      <c r="C16" s="27"/>
      <c r="D16" s="28"/>
      <c r="E16" s="27"/>
      <c r="F16" s="29"/>
      <c r="G16" s="29"/>
    </row>
    <row r="17" spans="1:8">
      <c r="A17" s="3" t="s">
        <v>20</v>
      </c>
      <c r="B17" s="31">
        <v>1165785.3500000001</v>
      </c>
      <c r="C17" s="62">
        <f>$B$17/4</f>
        <v>291446.33750000002</v>
      </c>
      <c r="D17" s="62">
        <f t="shared" ref="D17:F17" si="0">$B$17/4</f>
        <v>291446.33750000002</v>
      </c>
      <c r="E17" s="62">
        <f t="shared" si="0"/>
        <v>291446.33750000002</v>
      </c>
      <c r="F17" s="62">
        <f t="shared" si="0"/>
        <v>291446.33750000002</v>
      </c>
      <c r="G17" s="29">
        <f>SUM(C17:F17)</f>
        <v>1165785.3500000001</v>
      </c>
    </row>
    <row r="18" spans="1:8">
      <c r="A18" s="34" t="s">
        <v>2</v>
      </c>
      <c r="B18" s="63"/>
      <c r="C18" s="27"/>
      <c r="D18" s="28"/>
      <c r="E18" s="27"/>
      <c r="F18" s="29"/>
      <c r="G18" s="29"/>
    </row>
    <row r="19" spans="1:8">
      <c r="B19" s="64"/>
      <c r="C19" s="27"/>
      <c r="D19" s="28"/>
      <c r="E19" s="27"/>
      <c r="F19" s="29"/>
      <c r="G19" s="29"/>
    </row>
    <row r="20" spans="1:8">
      <c r="A20" s="30"/>
      <c r="B20" s="31"/>
      <c r="C20" s="32"/>
      <c r="D20" s="28"/>
      <c r="E20" s="27"/>
      <c r="F20" s="29"/>
      <c r="G20" s="29"/>
    </row>
    <row r="21" spans="1:8">
      <c r="B21" s="64"/>
      <c r="C21" s="27"/>
      <c r="D21" s="28"/>
      <c r="E21" s="27"/>
      <c r="F21" s="29"/>
      <c r="G21" s="29"/>
    </row>
    <row r="22" spans="1:8">
      <c r="A22" s="30"/>
      <c r="B22" s="31"/>
      <c r="C22" s="38"/>
      <c r="D22" s="28"/>
      <c r="E22" s="39"/>
      <c r="F22" s="29"/>
      <c r="G22" s="29"/>
    </row>
    <row r="23" spans="1:8" ht="13.5" thickBot="1">
      <c r="A23" s="30" t="s">
        <v>20</v>
      </c>
      <c r="B23" s="31">
        <v>0</v>
      </c>
      <c r="C23" s="29">
        <f>SUM(C20:C22)</f>
        <v>0</v>
      </c>
      <c r="D23" s="29">
        <f>SUM(D20:D22)</f>
        <v>0</v>
      </c>
      <c r="E23" s="29">
        <f>SUM(E20:E22)</f>
        <v>0</v>
      </c>
      <c r="F23" s="29">
        <f>SUM(F20:F22)</f>
        <v>0</v>
      </c>
      <c r="G23" s="29">
        <f>SUM(G20:G22)</f>
        <v>0</v>
      </c>
    </row>
    <row r="24" spans="1:8" s="1" customFormat="1" ht="13.5" thickBot="1">
      <c r="A24" s="40" t="s">
        <v>4</v>
      </c>
      <c r="B24" s="66"/>
      <c r="C24" s="39"/>
      <c r="D24" s="27"/>
      <c r="E24" s="42"/>
      <c r="F24" s="43"/>
      <c r="G24" s="43"/>
    </row>
    <row r="25" spans="1:8" s="1" customFormat="1">
      <c r="A25" s="4"/>
      <c r="B25" s="64"/>
      <c r="C25" s="43"/>
      <c r="D25" s="32"/>
      <c r="E25" s="42"/>
      <c r="F25" s="43"/>
      <c r="G25" s="29"/>
    </row>
    <row r="26" spans="1:8" s="1" customFormat="1">
      <c r="A26" s="30" t="s">
        <v>20</v>
      </c>
      <c r="B26" s="65">
        <v>577504.10999999987</v>
      </c>
      <c r="C26" s="29">
        <f>$B$26/4</f>
        <v>144376.02749999997</v>
      </c>
      <c r="D26" s="29">
        <f t="shared" ref="D26:F26" si="1">$B$26/4</f>
        <v>144376.02749999997</v>
      </c>
      <c r="E26" s="29">
        <f t="shared" si="1"/>
        <v>144376.02749999997</v>
      </c>
      <c r="F26" s="29">
        <f t="shared" si="1"/>
        <v>144376.02749999997</v>
      </c>
      <c r="G26" s="29">
        <f>SUM(C26:F26)</f>
        <v>577504.10999999987</v>
      </c>
    </row>
    <row r="27" spans="1:8" s="1" customFormat="1">
      <c r="A27" s="34" t="s">
        <v>3</v>
      </c>
      <c r="B27" s="63"/>
      <c r="C27" s="44"/>
      <c r="D27" s="27"/>
      <c r="E27" s="42"/>
      <c r="F27" s="43"/>
      <c r="G27" s="43"/>
    </row>
    <row r="28" spans="1:8">
      <c r="B28" s="64"/>
      <c r="C28" s="29"/>
      <c r="D28" s="29"/>
      <c r="E28" s="39"/>
      <c r="F28" s="29"/>
      <c r="G28" s="29"/>
    </row>
    <row r="29" spans="1:8">
      <c r="A29" s="30" t="s">
        <v>20</v>
      </c>
      <c r="B29" s="31">
        <v>0</v>
      </c>
      <c r="C29" s="29">
        <f>SUM(C27:C28)</f>
        <v>0</v>
      </c>
      <c r="D29" s="29">
        <f>SUM(D27:D28)</f>
        <v>0</v>
      </c>
      <c r="E29" s="29">
        <f>SUM(E27:E28)</f>
        <v>0</v>
      </c>
      <c r="F29" s="29">
        <f>SUM(F27:F28)</f>
        <v>0</v>
      </c>
      <c r="G29" s="29">
        <f>SUM(C29:F29)</f>
        <v>0</v>
      </c>
    </row>
    <row r="30" spans="1:8" ht="13.5" thickBot="1">
      <c r="A30" s="30"/>
      <c r="B30" s="31"/>
      <c r="C30" s="29"/>
      <c r="D30" s="29"/>
      <c r="E30" s="29"/>
      <c r="F30" s="29"/>
      <c r="G30" s="29"/>
    </row>
    <row r="31" spans="1:8" ht="16.5" thickBot="1">
      <c r="A31" s="17" t="s">
        <v>21</v>
      </c>
      <c r="B31" s="65">
        <v>2842160.86</v>
      </c>
      <c r="C31" s="38">
        <f>C29+C26+C23+C17+C12</f>
        <v>710540.21499999997</v>
      </c>
      <c r="D31" s="38">
        <f>D29+D26+D23+D17+D12</f>
        <v>710540.21499999997</v>
      </c>
      <c r="E31" s="38">
        <f>E29+E26+E23+E17+E12</f>
        <v>710540.21499999997</v>
      </c>
      <c r="F31" s="38">
        <f>F29+F26+F23+F17+F12</f>
        <v>710540.21499999997</v>
      </c>
      <c r="G31" s="38">
        <f>G29+G26+G23+G17+G12</f>
        <v>2842160.86</v>
      </c>
      <c r="H31" s="29"/>
    </row>
    <row r="32" spans="1:8" ht="13.5" thickBot="1">
      <c r="A32" s="30"/>
      <c r="B32" s="31"/>
      <c r="C32" s="29"/>
      <c r="D32" s="29"/>
      <c r="E32" s="29"/>
      <c r="F32" s="29"/>
      <c r="G32" s="29"/>
    </row>
    <row r="33" spans="1:8" ht="16.5" thickBot="1">
      <c r="A33" s="17" t="s">
        <v>5</v>
      </c>
      <c r="B33" s="18"/>
      <c r="C33" s="4"/>
      <c r="D33" s="4"/>
      <c r="E33" s="4"/>
    </row>
    <row r="34" spans="1:8" ht="16.5" thickBot="1">
      <c r="A34" s="46"/>
      <c r="B34" s="18"/>
      <c r="C34" s="44"/>
      <c r="D34" s="27"/>
      <c r="E34" s="39"/>
      <c r="F34" s="29"/>
      <c r="G34" s="29"/>
    </row>
    <row r="35" spans="1:8" ht="13.5" thickBot="1">
      <c r="A35" s="40" t="s">
        <v>7</v>
      </c>
      <c r="B35" s="41"/>
      <c r="C35" s="27"/>
      <c r="D35" s="27"/>
      <c r="E35" s="39"/>
      <c r="F35" s="29"/>
      <c r="G35" s="29"/>
    </row>
    <row r="36" spans="1:8">
      <c r="A36" s="41"/>
      <c r="B36" s="41"/>
      <c r="C36" s="27"/>
      <c r="D36" s="39"/>
      <c r="E36" s="47"/>
      <c r="F36" s="29"/>
      <c r="G36" s="29"/>
    </row>
    <row r="37" spans="1:8">
      <c r="C37" s="27"/>
      <c r="D37" s="27"/>
      <c r="E37" s="39"/>
      <c r="F37" s="29"/>
      <c r="G37" s="29">
        <f t="shared" ref="G37:G42" si="2">SUM(C37:F37)</f>
        <v>0</v>
      </c>
    </row>
    <row r="38" spans="1:8">
      <c r="A38" s="67" t="s">
        <v>25</v>
      </c>
      <c r="B38" s="61">
        <v>20922.8</v>
      </c>
      <c r="C38" s="27">
        <f>$B38/4</f>
        <v>5230.7</v>
      </c>
      <c r="D38" s="27">
        <f t="shared" ref="D38:F39" si="3">$B38/4</f>
        <v>5230.7</v>
      </c>
      <c r="E38" s="27">
        <f t="shared" si="3"/>
        <v>5230.7</v>
      </c>
      <c r="F38" s="27">
        <f t="shared" si="3"/>
        <v>5230.7</v>
      </c>
      <c r="G38" s="29">
        <f t="shared" si="2"/>
        <v>20922.8</v>
      </c>
    </row>
    <row r="39" spans="1:8">
      <c r="A39" s="68" t="s">
        <v>26</v>
      </c>
      <c r="B39" s="61">
        <v>4940</v>
      </c>
      <c r="C39" s="27">
        <f>$B39/4</f>
        <v>1235</v>
      </c>
      <c r="D39" s="27">
        <f t="shared" si="3"/>
        <v>1235</v>
      </c>
      <c r="E39" s="27">
        <f t="shared" si="3"/>
        <v>1235</v>
      </c>
      <c r="F39" s="27">
        <f t="shared" si="3"/>
        <v>1235</v>
      </c>
      <c r="G39" s="29">
        <f t="shared" si="2"/>
        <v>4940</v>
      </c>
    </row>
    <row r="40" spans="1:8">
      <c r="C40" s="27"/>
      <c r="D40" s="27"/>
      <c r="E40" s="39"/>
      <c r="F40" s="29"/>
      <c r="G40" s="29">
        <f t="shared" si="2"/>
        <v>0</v>
      </c>
    </row>
    <row r="41" spans="1:8">
      <c r="A41" s="30"/>
      <c r="B41" s="30"/>
      <c r="C41" s="44"/>
      <c r="D41" s="27"/>
      <c r="E41" s="39"/>
      <c r="F41" s="29"/>
      <c r="G41" s="29">
        <f t="shared" si="2"/>
        <v>0</v>
      </c>
    </row>
    <row r="42" spans="1:8">
      <c r="A42" s="30"/>
      <c r="B42" s="30"/>
      <c r="C42" s="48"/>
      <c r="D42" s="27"/>
      <c r="E42" s="39"/>
      <c r="F42" s="29"/>
      <c r="G42" s="29">
        <f t="shared" si="2"/>
        <v>0</v>
      </c>
    </row>
    <row r="43" spans="1:8">
      <c r="A43" s="30" t="s">
        <v>20</v>
      </c>
      <c r="B43" s="65">
        <v>25862.799999999999</v>
      </c>
      <c r="C43" s="29">
        <f>SUM(C37:C42)</f>
        <v>6465.7</v>
      </c>
      <c r="D43" s="29">
        <f>SUM(D37:D42)</f>
        <v>6465.7</v>
      </c>
      <c r="E43" s="29">
        <f>SUM(E37:E42)</f>
        <v>6465.7</v>
      </c>
      <c r="F43" s="29">
        <f>SUM(F37:F42)</f>
        <v>6465.7</v>
      </c>
      <c r="G43" s="29">
        <f>SUM(G37:G42)</f>
        <v>25862.799999999999</v>
      </c>
      <c r="H43" s="29"/>
    </row>
    <row r="44" spans="1:8" ht="13.5" thickBot="1">
      <c r="A44" s="30"/>
      <c r="B44" s="65"/>
      <c r="C44" s="29"/>
      <c r="D44" s="29"/>
      <c r="E44" s="29"/>
      <c r="F44" s="29"/>
      <c r="G44" s="29"/>
      <c r="H44" s="29"/>
    </row>
    <row r="45" spans="1:8" ht="13.5" thickBot="1">
      <c r="A45" s="40" t="s">
        <v>28</v>
      </c>
      <c r="B45" s="41"/>
      <c r="C45" s="39"/>
      <c r="D45" s="39"/>
      <c r="E45" s="39"/>
      <c r="F45" s="29"/>
      <c r="G45" s="29"/>
    </row>
    <row r="46" spans="1:8">
      <c r="A46" s="4" t="s">
        <v>14</v>
      </c>
      <c r="B46" s="69"/>
      <c r="C46" s="27"/>
      <c r="D46" s="27"/>
      <c r="E46" s="27"/>
      <c r="F46" s="27"/>
      <c r="G46" s="29"/>
    </row>
    <row r="47" spans="1:8">
      <c r="A47" t="s">
        <v>27</v>
      </c>
      <c r="B47" s="69">
        <v>23655</v>
      </c>
      <c r="C47" s="27">
        <f>$B47/4</f>
        <v>5913.75</v>
      </c>
      <c r="D47" s="27">
        <f t="shared" ref="D47:F47" si="4">$B47/4</f>
        <v>5913.75</v>
      </c>
      <c r="E47" s="27">
        <f t="shared" si="4"/>
        <v>5913.75</v>
      </c>
      <c r="F47" s="27">
        <f t="shared" si="4"/>
        <v>5913.75</v>
      </c>
      <c r="G47" s="29">
        <f>SUM(C47:F47)</f>
        <v>23655</v>
      </c>
    </row>
    <row r="48" spans="1:8">
      <c r="A48"/>
      <c r="B48" s="69"/>
      <c r="C48" s="27"/>
      <c r="D48" s="27"/>
      <c r="E48" s="27"/>
      <c r="F48" s="27"/>
      <c r="G48" s="29"/>
    </row>
    <row r="49" spans="1:8" ht="13.5" thickBot="1">
      <c r="A49" s="30" t="s">
        <v>20</v>
      </c>
      <c r="B49" s="70">
        <f>B47</f>
        <v>23655</v>
      </c>
      <c r="C49" s="43">
        <f>SUM(C46:C47)</f>
        <v>5913.75</v>
      </c>
      <c r="D49" s="43">
        <f>SUM(D46:D47)</f>
        <v>5913.75</v>
      </c>
      <c r="E49" s="43">
        <f>SUM(E46:E47)</f>
        <v>5913.75</v>
      </c>
      <c r="F49" s="43">
        <f>SUM(F46:F47)</f>
        <v>5913.75</v>
      </c>
      <c r="G49" s="43">
        <f>SUM(G46:G47)</f>
        <v>23655</v>
      </c>
      <c r="H49" s="29"/>
    </row>
    <row r="50" spans="1:8" ht="13.5" thickBot="1">
      <c r="A50" s="40" t="s">
        <v>9</v>
      </c>
      <c r="B50" s="41"/>
      <c r="C50" s="39"/>
      <c r="D50" s="39"/>
      <c r="E50" s="39"/>
      <c r="F50" s="29"/>
      <c r="G50" s="29"/>
    </row>
    <row r="51" spans="1:8">
      <c r="A51" s="41"/>
      <c r="B51" s="41"/>
      <c r="C51" s="39"/>
      <c r="D51" s="39"/>
      <c r="E51" s="39"/>
      <c r="F51" s="29"/>
      <c r="G51" s="29">
        <f>SUM(C51:F51)</f>
        <v>0</v>
      </c>
    </row>
    <row r="52" spans="1:8">
      <c r="A52" t="s">
        <v>29</v>
      </c>
      <c r="B52" s="69">
        <v>31472</v>
      </c>
      <c r="C52" s="27">
        <f t="shared" ref="C52:F52" si="5">$B52/4</f>
        <v>7868</v>
      </c>
      <c r="D52" s="27">
        <f t="shared" si="5"/>
        <v>7868</v>
      </c>
      <c r="E52" s="27">
        <f t="shared" si="5"/>
        <v>7868</v>
      </c>
      <c r="F52" s="27">
        <f t="shared" si="5"/>
        <v>7868</v>
      </c>
      <c r="G52" s="29">
        <f>SUM(C52:F52)</f>
        <v>31472</v>
      </c>
    </row>
    <row r="53" spans="1:8">
      <c r="A53" s="4" t="s">
        <v>14</v>
      </c>
      <c r="B53" s="69"/>
      <c r="C53" s="27"/>
      <c r="D53" s="27"/>
      <c r="E53" s="27"/>
      <c r="F53" s="27"/>
      <c r="G53" s="29">
        <f>SUM(C53:F53)</f>
        <v>0</v>
      </c>
    </row>
    <row r="54" spans="1:8" ht="13.5" thickBot="1">
      <c r="A54" s="30" t="s">
        <v>20</v>
      </c>
      <c r="B54" s="70">
        <f>B52</f>
        <v>31472</v>
      </c>
      <c r="C54" s="43">
        <f>SUM(C51:C53)</f>
        <v>7868</v>
      </c>
      <c r="D54" s="43">
        <f>SUM(D51:D53)</f>
        <v>7868</v>
      </c>
      <c r="E54" s="43">
        <f>SUM(E51:E53)</f>
        <v>7868</v>
      </c>
      <c r="F54" s="43">
        <f>SUM(F51:F53)</f>
        <v>7868</v>
      </c>
      <c r="G54" s="43">
        <f>SUM(G51:G53)</f>
        <v>31472</v>
      </c>
      <c r="H54" s="29"/>
    </row>
    <row r="55" spans="1:8" ht="13.5" thickBot="1">
      <c r="A55" s="40" t="s">
        <v>10</v>
      </c>
      <c r="B55" s="41"/>
      <c r="C55" s="39"/>
      <c r="D55" s="39"/>
      <c r="E55" s="39"/>
      <c r="F55" s="29"/>
      <c r="G55" s="29"/>
    </row>
    <row r="56" spans="1:8">
      <c r="A56" s="41"/>
      <c r="B56" s="41"/>
      <c r="C56" s="39"/>
      <c r="D56" s="39"/>
      <c r="E56" s="39"/>
      <c r="F56" s="29"/>
      <c r="G56" s="29"/>
    </row>
    <row r="57" spans="1:8">
      <c r="A57" t="s">
        <v>30</v>
      </c>
      <c r="B57" s="69">
        <v>865.64</v>
      </c>
      <c r="C57" s="39">
        <f>$B57/4</f>
        <v>216.41</v>
      </c>
      <c r="D57" s="39">
        <f t="shared" ref="D57:F69" si="6">$B57/4</f>
        <v>216.41</v>
      </c>
      <c r="E57" s="39">
        <f t="shared" si="6"/>
        <v>216.41</v>
      </c>
      <c r="F57" s="39">
        <f t="shared" si="6"/>
        <v>216.41</v>
      </c>
      <c r="G57" s="29">
        <f t="shared" ref="G57:G67" si="7">SUM(C57:F57)</f>
        <v>865.64</v>
      </c>
    </row>
    <row r="58" spans="1:8">
      <c r="A58" t="s">
        <v>31</v>
      </c>
      <c r="B58" s="69">
        <v>18174.3</v>
      </c>
      <c r="C58" s="39">
        <f t="shared" ref="C58:F71" si="8">$B58/4</f>
        <v>4543.5749999999998</v>
      </c>
      <c r="D58" s="39">
        <f t="shared" si="6"/>
        <v>4543.5749999999998</v>
      </c>
      <c r="E58" s="39">
        <f t="shared" si="6"/>
        <v>4543.5749999999998</v>
      </c>
      <c r="F58" s="39">
        <f t="shared" si="6"/>
        <v>4543.5749999999998</v>
      </c>
      <c r="G58" s="29">
        <f t="shared" si="7"/>
        <v>18174.3</v>
      </c>
    </row>
    <row r="59" spans="1:8">
      <c r="A59" t="s">
        <v>32</v>
      </c>
      <c r="B59" s="69">
        <v>138530.07</v>
      </c>
      <c r="C59" s="39">
        <f t="shared" si="8"/>
        <v>34632.517500000002</v>
      </c>
      <c r="D59" s="39">
        <f t="shared" si="6"/>
        <v>34632.517500000002</v>
      </c>
      <c r="E59" s="39">
        <f t="shared" si="6"/>
        <v>34632.517500000002</v>
      </c>
      <c r="F59" s="39">
        <f t="shared" si="6"/>
        <v>34632.517500000002</v>
      </c>
      <c r="G59" s="29">
        <f t="shared" si="7"/>
        <v>138530.07</v>
      </c>
    </row>
    <row r="60" spans="1:8">
      <c r="A60" t="s">
        <v>35</v>
      </c>
      <c r="B60" s="69">
        <v>332085.12000000005</v>
      </c>
      <c r="C60" s="39">
        <f>$B60/4</f>
        <v>83021.280000000013</v>
      </c>
      <c r="D60" s="39">
        <f>$B60/4</f>
        <v>83021.280000000013</v>
      </c>
      <c r="E60" s="39">
        <f t="shared" si="6"/>
        <v>83021.280000000013</v>
      </c>
      <c r="F60" s="39">
        <f t="shared" si="6"/>
        <v>83021.280000000013</v>
      </c>
      <c r="G60" s="29">
        <f t="shared" si="7"/>
        <v>332085.12000000005</v>
      </c>
    </row>
    <row r="61" spans="1:8">
      <c r="A61" t="s">
        <v>36</v>
      </c>
      <c r="B61" s="69">
        <v>104896.34999999999</v>
      </c>
      <c r="C61" s="39">
        <f t="shared" si="8"/>
        <v>26224.087499999998</v>
      </c>
      <c r="D61" s="39">
        <f t="shared" si="6"/>
        <v>26224.087499999998</v>
      </c>
      <c r="E61" s="39">
        <f t="shared" si="6"/>
        <v>26224.087499999998</v>
      </c>
      <c r="F61" s="39">
        <f t="shared" si="6"/>
        <v>26224.087499999998</v>
      </c>
      <c r="G61" s="29">
        <f t="shared" si="7"/>
        <v>104896.34999999999</v>
      </c>
    </row>
    <row r="62" spans="1:8">
      <c r="A62" t="s">
        <v>37</v>
      </c>
      <c r="B62" s="69">
        <v>2546</v>
      </c>
      <c r="C62" s="39">
        <f t="shared" si="8"/>
        <v>636.5</v>
      </c>
      <c r="D62" s="39">
        <f t="shared" si="6"/>
        <v>636.5</v>
      </c>
      <c r="E62" s="39">
        <f t="shared" si="6"/>
        <v>636.5</v>
      </c>
      <c r="F62" s="39">
        <f t="shared" si="6"/>
        <v>636.5</v>
      </c>
      <c r="G62" s="29">
        <f t="shared" si="7"/>
        <v>2546</v>
      </c>
    </row>
    <row r="63" spans="1:8">
      <c r="A63" t="s">
        <v>38</v>
      </c>
      <c r="B63" s="69">
        <v>4347.2</v>
      </c>
      <c r="C63" s="39">
        <f t="shared" si="8"/>
        <v>1086.8</v>
      </c>
      <c r="D63" s="39">
        <f t="shared" si="6"/>
        <v>1086.8</v>
      </c>
      <c r="E63" s="39">
        <f t="shared" si="6"/>
        <v>1086.8</v>
      </c>
      <c r="F63" s="39">
        <f t="shared" si="6"/>
        <v>1086.8</v>
      </c>
      <c r="G63" s="29">
        <f t="shared" si="7"/>
        <v>4347.2</v>
      </c>
    </row>
    <row r="64" spans="1:8">
      <c r="A64" t="s">
        <v>40</v>
      </c>
      <c r="B64" s="69">
        <v>7918</v>
      </c>
      <c r="C64" s="39">
        <f t="shared" si="8"/>
        <v>1979.5</v>
      </c>
      <c r="D64" s="39">
        <f t="shared" si="6"/>
        <v>1979.5</v>
      </c>
      <c r="E64" s="39">
        <f t="shared" si="6"/>
        <v>1979.5</v>
      </c>
      <c r="F64" s="39">
        <f t="shared" si="6"/>
        <v>1979.5</v>
      </c>
      <c r="G64" s="29">
        <f t="shared" si="7"/>
        <v>7918</v>
      </c>
    </row>
    <row r="65" spans="1:8">
      <c r="A65" t="s">
        <v>41</v>
      </c>
      <c r="B65" s="69">
        <v>5141.84</v>
      </c>
      <c r="C65" s="39">
        <f t="shared" si="8"/>
        <v>1285.46</v>
      </c>
      <c r="D65" s="39">
        <f t="shared" si="6"/>
        <v>1285.46</v>
      </c>
      <c r="E65" s="39">
        <f t="shared" si="6"/>
        <v>1285.46</v>
      </c>
      <c r="F65" s="39">
        <f t="shared" si="6"/>
        <v>1285.46</v>
      </c>
      <c r="G65" s="29">
        <f t="shared" si="7"/>
        <v>5141.84</v>
      </c>
    </row>
    <row r="66" spans="1:8">
      <c r="A66" t="s">
        <v>42</v>
      </c>
      <c r="B66" s="69">
        <v>2546</v>
      </c>
      <c r="C66" s="39">
        <f t="shared" si="8"/>
        <v>636.5</v>
      </c>
      <c r="D66" s="39">
        <f t="shared" si="6"/>
        <v>636.5</v>
      </c>
      <c r="E66" s="39">
        <f t="shared" si="6"/>
        <v>636.5</v>
      </c>
      <c r="F66" s="39">
        <f t="shared" si="6"/>
        <v>636.5</v>
      </c>
      <c r="G66" s="29">
        <f t="shared" ref="G66:G71" si="9">SUM(C66:F66)</f>
        <v>2546</v>
      </c>
    </row>
    <row r="67" spans="1:8">
      <c r="A67" t="s">
        <v>43</v>
      </c>
      <c r="B67" s="69">
        <v>14782.2</v>
      </c>
      <c r="C67" s="39">
        <f t="shared" si="8"/>
        <v>3695.55</v>
      </c>
      <c r="D67" s="39">
        <f t="shared" si="6"/>
        <v>3695.55</v>
      </c>
      <c r="E67" s="39">
        <f t="shared" si="6"/>
        <v>3695.55</v>
      </c>
      <c r="F67" s="39">
        <f t="shared" si="6"/>
        <v>3695.55</v>
      </c>
      <c r="G67" s="29">
        <f t="shared" si="7"/>
        <v>14782.2</v>
      </c>
    </row>
    <row r="68" spans="1:8">
      <c r="A68" t="s">
        <v>44</v>
      </c>
      <c r="B68" s="69">
        <v>1371191.6</v>
      </c>
      <c r="C68" s="39">
        <f t="shared" si="8"/>
        <v>342797.9</v>
      </c>
      <c r="D68" s="39">
        <f t="shared" si="6"/>
        <v>342797.9</v>
      </c>
      <c r="E68" s="39">
        <f t="shared" si="6"/>
        <v>342797.9</v>
      </c>
      <c r="F68" s="39">
        <f t="shared" si="6"/>
        <v>342797.9</v>
      </c>
      <c r="G68" s="29">
        <f t="shared" si="9"/>
        <v>1371191.6</v>
      </c>
    </row>
    <row r="69" spans="1:8">
      <c r="A69" t="s">
        <v>45</v>
      </c>
      <c r="B69" s="69">
        <v>135610</v>
      </c>
      <c r="C69" s="39">
        <f t="shared" si="8"/>
        <v>33902.5</v>
      </c>
      <c r="D69" s="39">
        <f t="shared" si="6"/>
        <v>33902.5</v>
      </c>
      <c r="E69" s="39">
        <f t="shared" si="6"/>
        <v>33902.5</v>
      </c>
      <c r="F69" s="39">
        <f t="shared" si="6"/>
        <v>33902.5</v>
      </c>
      <c r="G69" s="29">
        <f t="shared" si="9"/>
        <v>135610</v>
      </c>
    </row>
    <row r="70" spans="1:8">
      <c r="A70" t="s">
        <v>46</v>
      </c>
      <c r="B70" s="69">
        <v>8400</v>
      </c>
      <c r="C70" s="39">
        <f t="shared" si="8"/>
        <v>2100</v>
      </c>
      <c r="D70" s="39">
        <f t="shared" si="8"/>
        <v>2100</v>
      </c>
      <c r="E70" s="39">
        <f t="shared" si="8"/>
        <v>2100</v>
      </c>
      <c r="F70" s="39">
        <f t="shared" si="8"/>
        <v>2100</v>
      </c>
      <c r="G70" s="29">
        <f t="shared" si="9"/>
        <v>8400</v>
      </c>
    </row>
    <row r="71" spans="1:8">
      <c r="A71" t="s">
        <v>47</v>
      </c>
      <c r="B71" s="69">
        <v>11290</v>
      </c>
      <c r="C71" s="39">
        <f t="shared" si="8"/>
        <v>2822.5</v>
      </c>
      <c r="D71" s="39">
        <f t="shared" si="8"/>
        <v>2822.5</v>
      </c>
      <c r="E71" s="39">
        <f t="shared" si="8"/>
        <v>2822.5</v>
      </c>
      <c r="F71" s="39">
        <f t="shared" si="8"/>
        <v>2822.5</v>
      </c>
      <c r="G71" s="29">
        <f t="shared" si="9"/>
        <v>11290</v>
      </c>
    </row>
    <row r="72" spans="1:8">
      <c r="A72" s="30"/>
      <c r="B72" s="30"/>
      <c r="C72" s="42"/>
      <c r="D72" s="39"/>
      <c r="E72" s="39"/>
      <c r="F72" s="29"/>
      <c r="G72" s="29"/>
    </row>
    <row r="73" spans="1:8" ht="13.5" thickBot="1">
      <c r="A73" s="30" t="s">
        <v>20</v>
      </c>
      <c r="B73" s="70">
        <f>SUM(B57:B72)</f>
        <v>2158324.3200000003</v>
      </c>
      <c r="C73" s="43">
        <f>SUM(C66:C72)</f>
        <v>385954.95</v>
      </c>
      <c r="D73" s="43">
        <f>SUM(D66:D72)</f>
        <v>385954.95</v>
      </c>
      <c r="E73" s="43">
        <f>SUM(E66:E72)</f>
        <v>385954.95</v>
      </c>
      <c r="F73" s="43">
        <f>SUM(F66:F72)</f>
        <v>385954.95</v>
      </c>
      <c r="G73" s="43">
        <f>SUM(G57:G72)</f>
        <v>2158324.3200000003</v>
      </c>
    </row>
    <row r="74" spans="1:8" ht="13.5" thickBot="1">
      <c r="A74" s="40" t="s">
        <v>11</v>
      </c>
      <c r="B74" s="41"/>
      <c r="C74" s="39"/>
      <c r="D74" s="39"/>
      <c r="E74" s="39"/>
      <c r="F74" s="29"/>
      <c r="G74" s="29"/>
    </row>
    <row r="75" spans="1:8">
      <c r="A75" s="41"/>
      <c r="B75" s="41"/>
      <c r="C75" s="47"/>
      <c r="D75" s="39"/>
      <c r="E75" s="39"/>
      <c r="F75" s="29"/>
      <c r="G75" s="29"/>
    </row>
    <row r="76" spans="1:8">
      <c r="A76" t="s">
        <v>48</v>
      </c>
      <c r="B76" s="69">
        <v>23692.74</v>
      </c>
      <c r="C76" s="39">
        <f t="shared" ref="C76:F77" si="10">$B76/4</f>
        <v>5923.1850000000004</v>
      </c>
      <c r="D76" s="39">
        <f t="shared" si="10"/>
        <v>5923.1850000000004</v>
      </c>
      <c r="E76" s="39">
        <f t="shared" si="10"/>
        <v>5923.1850000000004</v>
      </c>
      <c r="F76" s="39">
        <f t="shared" si="10"/>
        <v>5923.1850000000004</v>
      </c>
      <c r="G76" s="29">
        <f t="shared" ref="G76:G78" si="11">SUM(C76:F76)</f>
        <v>23692.74</v>
      </c>
    </row>
    <row r="77" spans="1:8">
      <c r="A77" t="s">
        <v>49</v>
      </c>
      <c r="B77" s="69">
        <v>63536</v>
      </c>
      <c r="C77" s="39">
        <f t="shared" si="10"/>
        <v>15884</v>
      </c>
      <c r="D77" s="39">
        <f t="shared" si="10"/>
        <v>15884</v>
      </c>
      <c r="E77" s="39">
        <f t="shared" si="10"/>
        <v>15884</v>
      </c>
      <c r="F77" s="39">
        <f t="shared" si="10"/>
        <v>15884</v>
      </c>
      <c r="G77" s="29">
        <f t="shared" si="11"/>
        <v>63536</v>
      </c>
    </row>
    <row r="78" spans="1:8">
      <c r="C78" s="39"/>
      <c r="D78" s="39"/>
      <c r="E78" s="39"/>
      <c r="F78" s="29"/>
      <c r="G78" s="43">
        <f t="shared" si="11"/>
        <v>0</v>
      </c>
    </row>
    <row r="79" spans="1:8">
      <c r="A79" s="30" t="s">
        <v>20</v>
      </c>
      <c r="B79" s="70">
        <f t="shared" ref="B79:G79" si="12">SUM(B76:B78)</f>
        <v>87228.74</v>
      </c>
      <c r="C79" s="43">
        <f t="shared" si="12"/>
        <v>21807.185000000001</v>
      </c>
      <c r="D79" s="43">
        <f t="shared" si="12"/>
        <v>21807.185000000001</v>
      </c>
      <c r="E79" s="43">
        <f t="shared" si="12"/>
        <v>21807.185000000001</v>
      </c>
      <c r="F79" s="43">
        <f t="shared" si="12"/>
        <v>21807.185000000001</v>
      </c>
      <c r="G79" s="43">
        <f t="shared" si="12"/>
        <v>87228.74</v>
      </c>
      <c r="H79" s="29"/>
    </row>
    <row r="80" spans="1:8">
      <c r="A80" s="34" t="s">
        <v>12</v>
      </c>
      <c r="B80" s="23"/>
      <c r="C80" s="48"/>
      <c r="D80" s="49"/>
      <c r="E80" s="39"/>
      <c r="F80" s="29"/>
      <c r="G80" s="29"/>
    </row>
    <row r="81" spans="1:8">
      <c r="A81" s="41"/>
      <c r="B81" s="41"/>
      <c r="C81" s="47"/>
      <c r="D81" s="39"/>
      <c r="E81" s="39"/>
      <c r="F81" s="29"/>
      <c r="G81" s="29"/>
    </row>
    <row r="82" spans="1:8">
      <c r="A82" t="s">
        <v>51</v>
      </c>
      <c r="B82" s="69">
        <v>200000</v>
      </c>
      <c r="C82" s="39">
        <f t="shared" ref="C82:F82" si="13">$B82/4</f>
        <v>50000</v>
      </c>
      <c r="D82" s="39">
        <f t="shared" si="13"/>
        <v>50000</v>
      </c>
      <c r="E82" s="39">
        <f t="shared" si="13"/>
        <v>50000</v>
      </c>
      <c r="F82" s="39">
        <f t="shared" si="13"/>
        <v>50000</v>
      </c>
      <c r="G82" s="29">
        <f>SUM(C82:F82)</f>
        <v>200000</v>
      </c>
    </row>
    <row r="83" spans="1:8">
      <c r="A83"/>
      <c r="B83" s="69"/>
      <c r="C83" s="39"/>
      <c r="D83" s="39"/>
      <c r="E83" s="39"/>
      <c r="F83" s="39"/>
      <c r="G83" s="29"/>
    </row>
    <row r="84" spans="1:8">
      <c r="A84" s="30" t="s">
        <v>20</v>
      </c>
      <c r="B84" s="70">
        <f>SUM(B82:B83)</f>
        <v>200000</v>
      </c>
      <c r="C84" s="43">
        <f>SUM(C82:C82)</f>
        <v>50000</v>
      </c>
      <c r="D84" s="43">
        <f>SUM(D82:D82)</f>
        <v>50000</v>
      </c>
      <c r="E84" s="43">
        <f>SUM(E82:E82)</f>
        <v>50000</v>
      </c>
      <c r="F84" s="43">
        <f>SUM(F82:F82)</f>
        <v>50000</v>
      </c>
      <c r="G84" s="43">
        <f>SUM(G82:G82)</f>
        <v>200000</v>
      </c>
      <c r="H84" s="29"/>
    </row>
    <row r="85" spans="1:8">
      <c r="A85" s="51" t="s">
        <v>13</v>
      </c>
      <c r="B85" s="41"/>
      <c r="C85" s="27"/>
      <c r="D85" s="32"/>
      <c r="E85" s="42"/>
      <c r="F85" s="29"/>
      <c r="G85" s="29"/>
    </row>
    <row r="86" spans="1:8">
      <c r="A86" s="41"/>
      <c r="B86" s="41"/>
      <c r="C86" s="27"/>
      <c r="D86" s="49"/>
      <c r="E86" s="27"/>
      <c r="F86" s="29"/>
      <c r="G86" s="29"/>
    </row>
    <row r="87" spans="1:8" s="26" customFormat="1">
      <c r="A87" t="s">
        <v>54</v>
      </c>
      <c r="B87" s="69">
        <v>7638</v>
      </c>
      <c r="C87" s="39">
        <f t="shared" ref="C87:F90" si="14">$B87/4</f>
        <v>1909.5</v>
      </c>
      <c r="D87" s="39">
        <f t="shared" si="14"/>
        <v>1909.5</v>
      </c>
      <c r="E87" s="39">
        <f t="shared" si="14"/>
        <v>1909.5</v>
      </c>
      <c r="F87" s="39">
        <f t="shared" si="14"/>
        <v>1909.5</v>
      </c>
      <c r="G87" s="53">
        <f>SUM(C87:F87)</f>
        <v>7638</v>
      </c>
    </row>
    <row r="88" spans="1:8" s="26" customFormat="1">
      <c r="A88" t="s">
        <v>89</v>
      </c>
      <c r="B88" s="69">
        <v>4582</v>
      </c>
      <c r="C88" s="39">
        <f t="shared" si="14"/>
        <v>1145.5</v>
      </c>
      <c r="D88" s="39">
        <f t="shared" si="14"/>
        <v>1145.5</v>
      </c>
      <c r="E88" s="39">
        <f t="shared" si="14"/>
        <v>1145.5</v>
      </c>
      <c r="F88" s="39">
        <f t="shared" si="14"/>
        <v>1145.5</v>
      </c>
      <c r="G88" s="53">
        <f>SUM(C88:F88)</f>
        <v>4582</v>
      </c>
    </row>
    <row r="89" spans="1:8" s="26" customFormat="1">
      <c r="A89" t="s">
        <v>57</v>
      </c>
      <c r="B89" s="69">
        <v>30111</v>
      </c>
      <c r="C89" s="39">
        <f t="shared" si="14"/>
        <v>7527.75</v>
      </c>
      <c r="D89" s="39">
        <f t="shared" si="14"/>
        <v>7527.75</v>
      </c>
      <c r="E89" s="39">
        <f t="shared" si="14"/>
        <v>7527.75</v>
      </c>
      <c r="F89" s="39">
        <f t="shared" si="14"/>
        <v>7527.75</v>
      </c>
      <c r="G89" s="53">
        <f t="shared" ref="G89:G91" si="15">SUM(C89:F89)</f>
        <v>30111</v>
      </c>
    </row>
    <row r="90" spans="1:8" s="26" customFormat="1">
      <c r="A90" t="s">
        <v>58</v>
      </c>
      <c r="B90" s="69">
        <v>9800</v>
      </c>
      <c r="C90" s="39">
        <f t="shared" si="14"/>
        <v>2450</v>
      </c>
      <c r="D90" s="39">
        <f t="shared" si="14"/>
        <v>2450</v>
      </c>
      <c r="E90" s="39">
        <f t="shared" si="14"/>
        <v>2450</v>
      </c>
      <c r="F90" s="39">
        <f t="shared" si="14"/>
        <v>2450</v>
      </c>
      <c r="G90" s="53">
        <f t="shared" si="15"/>
        <v>9800</v>
      </c>
    </row>
    <row r="91" spans="1:8" s="26" customFormat="1">
      <c r="A91" s="31"/>
      <c r="B91" s="31"/>
      <c r="C91" s="38"/>
      <c r="D91" s="28"/>
      <c r="E91" s="54"/>
      <c r="F91" s="53"/>
      <c r="G91" s="53">
        <f t="shared" si="15"/>
        <v>0</v>
      </c>
    </row>
    <row r="92" spans="1:8" s="1" customFormat="1">
      <c r="A92" s="30" t="s">
        <v>20</v>
      </c>
      <c r="B92" s="70">
        <f t="shared" ref="B92:G92" si="16">SUM(B87:B91)</f>
        <v>52131</v>
      </c>
      <c r="C92" s="43">
        <f t="shared" si="16"/>
        <v>13032.75</v>
      </c>
      <c r="D92" s="43">
        <f t="shared" si="16"/>
        <v>13032.75</v>
      </c>
      <c r="E92" s="43">
        <f t="shared" si="16"/>
        <v>13032.75</v>
      </c>
      <c r="F92" s="43">
        <f t="shared" si="16"/>
        <v>13032.75</v>
      </c>
      <c r="G92" s="43">
        <f t="shared" si="16"/>
        <v>52131</v>
      </c>
      <c r="H92" s="43"/>
    </row>
    <row r="93" spans="1:8" s="1" customFormat="1" ht="13.5" thickBot="1">
      <c r="A93" s="30"/>
      <c r="B93" s="30"/>
      <c r="C93" s="43"/>
      <c r="D93" s="43"/>
      <c r="E93" s="43"/>
      <c r="F93" s="43"/>
      <c r="G93" s="43"/>
      <c r="H93" s="43"/>
    </row>
    <row r="94" spans="1:8" ht="16.5" thickBot="1">
      <c r="A94" s="17" t="s">
        <v>22</v>
      </c>
      <c r="B94" s="55"/>
      <c r="C94" s="38">
        <f>C92+C84+C49+C79+C73+C54+C43</f>
        <v>491042.33500000002</v>
      </c>
      <c r="D94" s="38">
        <f>D92+D84+D49+D79+D73+D54+D43</f>
        <v>491042.33500000002</v>
      </c>
      <c r="E94" s="38">
        <f>E92+E84+E49+E79+E73+E54+E43</f>
        <v>491042.33500000002</v>
      </c>
      <c r="F94" s="38">
        <f>F92+F84+F49+F79+F73+F54+F43</f>
        <v>491042.33500000002</v>
      </c>
      <c r="G94" s="38">
        <f>G92+G84+G49+G79+G73+G54+G43</f>
        <v>2578673.8600000003</v>
      </c>
      <c r="H94" s="29"/>
    </row>
    <row r="95" spans="1:8" s="1" customFormat="1">
      <c r="A95" s="30"/>
      <c r="B95" s="30"/>
      <c r="C95" s="43"/>
      <c r="D95" s="43"/>
      <c r="E95" s="43"/>
      <c r="F95" s="43"/>
      <c r="G95" s="43"/>
      <c r="H95" s="43"/>
    </row>
    <row r="96" spans="1:8" ht="18">
      <c r="A96" s="56" t="s">
        <v>59</v>
      </c>
      <c r="B96" s="57"/>
      <c r="C96" s="58">
        <f>C94+C31</f>
        <v>1201582.55</v>
      </c>
      <c r="D96" s="58">
        <f>D94+D31</f>
        <v>1201582.55</v>
      </c>
      <c r="E96" s="58">
        <f>E94+E31</f>
        <v>1201582.55</v>
      </c>
      <c r="F96" s="58">
        <f>F94+F31</f>
        <v>1201582.55</v>
      </c>
      <c r="G96" s="59">
        <f>G94+G31</f>
        <v>5420834.7200000007</v>
      </c>
    </row>
    <row r="100" spans="1:4">
      <c r="A100" s="30"/>
      <c r="B100" s="30"/>
      <c r="C100" s="24"/>
      <c r="D100" s="24"/>
    </row>
  </sheetData>
  <printOptions horizontalCentered="1" gridLines="1"/>
  <pageMargins left="0.27" right="0.25" top="0.6" bottom="0.56000000000000005" header="0.27" footer="0.21"/>
  <pageSetup scale="78" fitToHeight="16" orientation="landscape" r:id="rId1"/>
  <headerFooter alignWithMargins="0">
    <oddFooter>&amp;L&amp;F&amp;RPage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workbookViewId="0">
      <selection activeCell="G76" sqref="G76"/>
    </sheetView>
  </sheetViews>
  <sheetFormatPr defaultRowHeight="12.75"/>
  <cols>
    <col min="1" max="1" width="62.85546875" style="4" bestFit="1" customWidth="1"/>
    <col min="2" max="2" width="22.28515625" style="4" bestFit="1" customWidth="1"/>
    <col min="3" max="3" width="14" style="2" customWidth="1"/>
    <col min="4" max="4" width="14" style="2" bestFit="1" customWidth="1"/>
    <col min="5" max="5" width="14" style="3" bestFit="1" customWidth="1"/>
    <col min="6" max="6" width="14" style="4" bestFit="1" customWidth="1"/>
    <col min="7" max="7" width="13.85546875" style="4" customWidth="1"/>
    <col min="8" max="16384" width="9.140625" style="4"/>
  </cols>
  <sheetData>
    <row r="1" spans="1:7">
      <c r="A1" s="1" t="s">
        <v>61</v>
      </c>
      <c r="B1" s="1"/>
    </row>
    <row r="2" spans="1:7">
      <c r="A2" s="1"/>
      <c r="B2" s="1"/>
    </row>
    <row r="3" spans="1:7" s="8" customFormat="1" ht="20.25" customHeight="1" thickBot="1">
      <c r="A3" s="5" t="s">
        <v>75</v>
      </c>
      <c r="B3" s="5"/>
      <c r="C3" s="6"/>
      <c r="D3" s="6"/>
      <c r="E3" s="7"/>
    </row>
    <row r="4" spans="1:7" s="9" customFormat="1" ht="26.25" thickBot="1">
      <c r="B4" s="60" t="s">
        <v>24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14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18"/>
      <c r="C6" s="19"/>
      <c r="D6" s="19"/>
      <c r="E6" s="20"/>
    </row>
    <row r="7" spans="1:7" s="9" customFormat="1" ht="16.5" thickBot="1">
      <c r="A7" s="21"/>
    </row>
    <row r="8" spans="1:7" s="25" customFormat="1" ht="13.5" thickBot="1">
      <c r="A8" s="22" t="s">
        <v>0</v>
      </c>
      <c r="B8" s="23"/>
      <c r="C8" s="24"/>
      <c r="D8" s="24"/>
      <c r="E8" s="3"/>
    </row>
    <row r="9" spans="1:7">
      <c r="B9" s="26"/>
      <c r="C9" s="27"/>
      <c r="D9" s="28"/>
      <c r="E9" s="27"/>
      <c r="F9" s="29"/>
      <c r="G9" s="29"/>
    </row>
    <row r="10" spans="1:7">
      <c r="B10" s="29"/>
      <c r="C10" s="29"/>
      <c r="D10" s="29"/>
      <c r="E10" s="29"/>
      <c r="F10" s="29"/>
      <c r="G10" s="29"/>
    </row>
    <row r="11" spans="1:7">
      <c r="A11" s="30"/>
      <c r="B11" s="29"/>
      <c r="C11" s="29"/>
      <c r="D11" s="29"/>
      <c r="E11" s="29"/>
      <c r="F11" s="29"/>
      <c r="G11" s="29"/>
    </row>
    <row r="12" spans="1:7">
      <c r="A12" s="30" t="s">
        <v>20</v>
      </c>
      <c r="B12" s="29">
        <v>277620.11000000004</v>
      </c>
      <c r="C12" s="29">
        <v>49639.18</v>
      </c>
      <c r="D12" s="29">
        <v>36717.199999999997</v>
      </c>
      <c r="E12" s="29">
        <f>(B12-C12-D12)/2</f>
        <v>95631.86500000002</v>
      </c>
      <c r="F12" s="29">
        <f>B12-C12-D12-E12</f>
        <v>95631.86500000002</v>
      </c>
      <c r="G12" s="29">
        <f>SUM(C12:F12)</f>
        <v>277620.11000000004</v>
      </c>
    </row>
    <row r="13" spans="1:7">
      <c r="A13" s="34" t="s">
        <v>1</v>
      </c>
      <c r="B13" s="29"/>
      <c r="C13" s="29"/>
      <c r="D13" s="29"/>
      <c r="E13" s="29"/>
    </row>
    <row r="14" spans="1:7">
      <c r="B14" s="29"/>
      <c r="C14" s="29"/>
      <c r="D14" s="29"/>
      <c r="E14" s="29"/>
      <c r="F14" s="29"/>
      <c r="G14" s="29"/>
    </row>
    <row r="15" spans="1:7">
      <c r="A15" s="30"/>
      <c r="B15" s="29"/>
      <c r="C15" s="29"/>
      <c r="D15" s="29"/>
      <c r="E15" s="29"/>
      <c r="F15" s="29"/>
      <c r="G15" s="29"/>
    </row>
    <row r="16" spans="1:7">
      <c r="B16" s="29"/>
      <c r="C16" s="29"/>
      <c r="D16" s="29"/>
      <c r="E16" s="29"/>
      <c r="F16" s="29"/>
      <c r="G16" s="29"/>
    </row>
    <row r="17" spans="1:8">
      <c r="A17" s="3" t="s">
        <v>20</v>
      </c>
      <c r="B17" s="29">
        <v>160160.79999999999</v>
      </c>
      <c r="C17" s="29">
        <v>61892.800000000003</v>
      </c>
      <c r="D17" s="29">
        <v>45872.799999999996</v>
      </c>
      <c r="E17" s="29">
        <f>(B17-C17-D17)/2</f>
        <v>26197.599999999995</v>
      </c>
      <c r="F17" s="29">
        <f>B17-C17-D17-E17</f>
        <v>26197.599999999995</v>
      </c>
      <c r="G17" s="29">
        <f>SUM(C17:F17)</f>
        <v>160160.80000000002</v>
      </c>
    </row>
    <row r="18" spans="1:8">
      <c r="A18" s="34" t="s">
        <v>2</v>
      </c>
      <c r="B18" s="29"/>
      <c r="C18" s="29"/>
      <c r="D18" s="29"/>
      <c r="E18" s="29"/>
      <c r="F18" s="29"/>
      <c r="G18" s="29"/>
    </row>
    <row r="19" spans="1:8">
      <c r="B19" s="29"/>
      <c r="C19" s="29"/>
      <c r="D19" s="29"/>
      <c r="E19" s="29"/>
      <c r="F19" s="29"/>
      <c r="G19" s="29"/>
    </row>
    <row r="20" spans="1:8">
      <c r="A20" s="30"/>
      <c r="B20" s="29"/>
      <c r="C20" s="29"/>
      <c r="D20" s="29"/>
      <c r="E20" s="29"/>
      <c r="F20" s="29"/>
      <c r="G20" s="29"/>
    </row>
    <row r="21" spans="1:8">
      <c r="B21" s="29"/>
      <c r="C21" s="29"/>
      <c r="D21" s="29"/>
      <c r="E21" s="29"/>
      <c r="F21" s="29"/>
      <c r="G21" s="29"/>
    </row>
    <row r="22" spans="1:8">
      <c r="A22" s="30"/>
      <c r="B22" s="29"/>
      <c r="C22" s="29"/>
      <c r="D22" s="29"/>
      <c r="E22" s="29"/>
      <c r="F22" s="29"/>
      <c r="G22" s="29"/>
    </row>
    <row r="23" spans="1:8" ht="13.5" thickBot="1">
      <c r="A23" s="30" t="s">
        <v>20</v>
      </c>
      <c r="B23" s="29">
        <v>0</v>
      </c>
      <c r="C23" s="29">
        <v>0</v>
      </c>
      <c r="D23" s="29">
        <f>SUM(D20:D22)</f>
        <v>0</v>
      </c>
      <c r="E23" s="29">
        <f>(B23-C23-D23)/2</f>
        <v>0</v>
      </c>
      <c r="F23" s="29">
        <f>B23-C23-D23-E23</f>
        <v>0</v>
      </c>
      <c r="G23" s="29">
        <f>SUM(C23:F23)</f>
        <v>0</v>
      </c>
    </row>
    <row r="24" spans="1:8" s="1" customFormat="1" ht="13.5" thickBot="1">
      <c r="A24" s="40" t="s">
        <v>4</v>
      </c>
      <c r="B24" s="29"/>
      <c r="C24" s="29"/>
      <c r="D24" s="29"/>
      <c r="E24" s="29"/>
      <c r="F24" s="43"/>
      <c r="G24" s="43"/>
    </row>
    <row r="25" spans="1:8" s="1" customFormat="1">
      <c r="A25" s="4"/>
      <c r="B25" s="29"/>
      <c r="C25" s="29"/>
      <c r="D25" s="29"/>
      <c r="E25" s="29"/>
      <c r="F25" s="43"/>
      <c r="G25" s="29"/>
    </row>
    <row r="26" spans="1:8" s="1" customFormat="1">
      <c r="A26" s="30" t="s">
        <v>20</v>
      </c>
      <c r="B26" s="29">
        <v>108384.23</v>
      </c>
      <c r="C26" s="29">
        <v>25334.629999999997</v>
      </c>
      <c r="D26" s="29">
        <v>19600.210000000003</v>
      </c>
      <c r="E26" s="29">
        <f>(B26-C26-D26)/2</f>
        <v>31724.695</v>
      </c>
      <c r="F26" s="29">
        <f>B26-C26-D26-E26</f>
        <v>31724.695</v>
      </c>
      <c r="G26" s="29">
        <f>SUM(C26:F26)</f>
        <v>108384.23000000001</v>
      </c>
    </row>
    <row r="27" spans="1:8" s="1" customFormat="1">
      <c r="A27" s="34" t="s">
        <v>3</v>
      </c>
      <c r="B27" s="29"/>
      <c r="C27" s="29"/>
      <c r="D27" s="29"/>
      <c r="E27" s="29"/>
      <c r="F27" s="43"/>
      <c r="G27" s="43"/>
    </row>
    <row r="28" spans="1:8">
      <c r="B28" s="26"/>
      <c r="C28" s="29"/>
      <c r="D28" s="29"/>
      <c r="E28" s="39"/>
      <c r="F28" s="29"/>
      <c r="G28" s="29"/>
    </row>
    <row r="29" spans="1:8">
      <c r="A29" s="30" t="s">
        <v>20</v>
      </c>
      <c r="B29" s="29">
        <f>SUM(B27:B28)</f>
        <v>0</v>
      </c>
      <c r="C29" s="29">
        <f>SUM(C27:C28)</f>
        <v>0</v>
      </c>
      <c r="D29" s="29">
        <f>SUM(D27:D28)</f>
        <v>0</v>
      </c>
      <c r="E29" s="29">
        <f>SUM(E27:E28)</f>
        <v>0</v>
      </c>
      <c r="F29" s="29">
        <f>SUM(F27:F28)</f>
        <v>0</v>
      </c>
      <c r="G29" s="29">
        <f>SUM(C29:F29)</f>
        <v>0</v>
      </c>
    </row>
    <row r="30" spans="1:8" ht="13.5" thickBot="1">
      <c r="A30" s="30"/>
      <c r="B30" s="31"/>
      <c r="C30" s="29"/>
      <c r="D30" s="29"/>
      <c r="E30" s="29"/>
      <c r="F30" s="29"/>
      <c r="G30" s="29"/>
    </row>
    <row r="31" spans="1:8" ht="16.5" thickBot="1">
      <c r="A31" s="17" t="s">
        <v>21</v>
      </c>
      <c r="B31" s="38">
        <f t="shared" ref="B31:G31" si="0">B29+B26+B23+B17+B12</f>
        <v>546165.14</v>
      </c>
      <c r="C31" s="38">
        <f t="shared" si="0"/>
        <v>136866.60999999999</v>
      </c>
      <c r="D31" s="38">
        <f t="shared" si="0"/>
        <v>102190.20999999999</v>
      </c>
      <c r="E31" s="38">
        <f t="shared" si="0"/>
        <v>153554.16000000003</v>
      </c>
      <c r="F31" s="38">
        <f t="shared" si="0"/>
        <v>153554.16000000003</v>
      </c>
      <c r="G31" s="38">
        <f t="shared" si="0"/>
        <v>546165.14000000013</v>
      </c>
      <c r="H31" s="29"/>
    </row>
    <row r="32" spans="1:8" ht="13.5" thickBot="1">
      <c r="A32" s="30"/>
      <c r="B32" s="31"/>
      <c r="C32" s="29"/>
      <c r="D32" s="29"/>
      <c r="E32" s="29"/>
      <c r="F32" s="29"/>
      <c r="G32" s="29"/>
    </row>
    <row r="33" spans="1:9" ht="16.5" thickBot="1">
      <c r="A33" s="17" t="s">
        <v>5</v>
      </c>
      <c r="B33" s="18"/>
      <c r="C33" s="4"/>
      <c r="D33" s="4"/>
      <c r="E33" s="4"/>
    </row>
    <row r="34" spans="1:9" ht="16.5" thickBot="1">
      <c r="A34" s="46"/>
      <c r="B34" s="18"/>
      <c r="C34" s="44"/>
      <c r="D34" s="27"/>
      <c r="E34" s="39"/>
      <c r="F34" s="29"/>
      <c r="G34" s="29"/>
    </row>
    <row r="35" spans="1:9" ht="13.5" thickBot="1">
      <c r="A35" s="40" t="s">
        <v>7</v>
      </c>
      <c r="B35" s="41"/>
      <c r="C35" s="27"/>
      <c r="D35" s="27"/>
      <c r="E35" s="39"/>
      <c r="F35" s="29"/>
      <c r="G35" s="29"/>
    </row>
    <row r="36" spans="1:9">
      <c r="A36" s="108" t="s">
        <v>25</v>
      </c>
      <c r="B36" s="94">
        <v>500</v>
      </c>
      <c r="C36" s="27">
        <v>0</v>
      </c>
      <c r="D36" s="39">
        <v>0</v>
      </c>
      <c r="E36" s="29">
        <f>(B36-C36-D36)/2</f>
        <v>250</v>
      </c>
      <c r="F36" s="29">
        <f>B36-C36-D36-E36</f>
        <v>250</v>
      </c>
      <c r="G36" s="29">
        <f>SUM(C36:F36)</f>
        <v>500</v>
      </c>
    </row>
    <row r="37" spans="1:9">
      <c r="A37" s="68" t="s">
        <v>26</v>
      </c>
      <c r="B37" s="94">
        <v>510</v>
      </c>
      <c r="C37" s="27">
        <v>0</v>
      </c>
      <c r="D37" s="27">
        <v>0</v>
      </c>
      <c r="E37" s="29">
        <f>(B37-C37-D37)/2</f>
        <v>255</v>
      </c>
      <c r="F37" s="29">
        <f>B37-C37-D37-E37</f>
        <v>255</v>
      </c>
      <c r="G37" s="29">
        <f>SUM(C37:F37)</f>
        <v>510</v>
      </c>
    </row>
    <row r="38" spans="1:9">
      <c r="A38" s="30"/>
      <c r="B38" s="30"/>
      <c r="C38" s="48"/>
      <c r="D38" s="27"/>
      <c r="E38" s="39"/>
      <c r="F38" s="29"/>
      <c r="G38" s="29"/>
    </row>
    <row r="39" spans="1:9" ht="13.5" thickBot="1">
      <c r="A39" s="30" t="s">
        <v>20</v>
      </c>
      <c r="B39" s="70">
        <f>SUM(B36:B38)</f>
        <v>1010</v>
      </c>
      <c r="C39" s="70">
        <f t="shared" ref="C39:G39" si="1">SUM(C36:C38)</f>
        <v>0</v>
      </c>
      <c r="D39" s="70">
        <f t="shared" si="1"/>
        <v>0</v>
      </c>
      <c r="E39" s="70">
        <f t="shared" si="1"/>
        <v>505</v>
      </c>
      <c r="F39" s="70">
        <f t="shared" si="1"/>
        <v>505</v>
      </c>
      <c r="G39" s="70">
        <f t="shared" si="1"/>
        <v>1010</v>
      </c>
      <c r="H39" s="29"/>
    </row>
    <row r="40" spans="1:9" ht="13.5" thickBot="1">
      <c r="A40" s="40" t="s">
        <v>9</v>
      </c>
      <c r="B40" s="41"/>
      <c r="C40" s="39"/>
      <c r="D40" s="39"/>
      <c r="E40" s="39"/>
      <c r="F40" s="29"/>
      <c r="G40" s="29"/>
    </row>
    <row r="41" spans="1:9">
      <c r="A41" s="41"/>
      <c r="B41" s="41"/>
      <c r="C41" s="39"/>
      <c r="D41" s="39"/>
      <c r="E41" s="39"/>
      <c r="F41" s="29"/>
      <c r="G41" s="29"/>
    </row>
    <row r="42" spans="1:9">
      <c r="A42" s="30"/>
      <c r="B42" s="30"/>
      <c r="C42" s="39"/>
      <c r="D42" s="39"/>
      <c r="E42" s="39"/>
      <c r="F42" s="29"/>
      <c r="G42" s="29"/>
    </row>
    <row r="43" spans="1:9">
      <c r="A43" s="30"/>
      <c r="B43" s="30"/>
      <c r="C43" s="42"/>
      <c r="D43" s="95"/>
      <c r="E43" s="39"/>
      <c r="F43" s="29"/>
      <c r="G43" s="29"/>
    </row>
    <row r="44" spans="1:9" ht="13.5" thickBot="1">
      <c r="A44" s="30" t="s">
        <v>20</v>
      </c>
      <c r="B44" s="43">
        <f t="shared" ref="B44:G44" si="2">SUM(B41:B43)</f>
        <v>0</v>
      </c>
      <c r="C44" s="43">
        <f t="shared" si="2"/>
        <v>0</v>
      </c>
      <c r="D44" s="103">
        <f t="shared" si="2"/>
        <v>0</v>
      </c>
      <c r="E44" s="43">
        <f t="shared" si="2"/>
        <v>0</v>
      </c>
      <c r="F44" s="43">
        <f t="shared" si="2"/>
        <v>0</v>
      </c>
      <c r="G44" s="43">
        <f t="shared" si="2"/>
        <v>0</v>
      </c>
      <c r="H44" s="43"/>
      <c r="I44" s="1"/>
    </row>
    <row r="45" spans="1:9" ht="13.5" thickBot="1">
      <c r="A45" s="40" t="s">
        <v>10</v>
      </c>
      <c r="B45" s="41"/>
      <c r="C45" s="39"/>
      <c r="D45" s="95"/>
      <c r="E45" s="39"/>
      <c r="F45" s="29"/>
      <c r="G45" s="29"/>
    </row>
    <row r="46" spans="1:9">
      <c r="A46" s="108" t="s">
        <v>30</v>
      </c>
      <c r="B46" s="94">
        <v>1200</v>
      </c>
      <c r="C46" s="47">
        <v>0</v>
      </c>
      <c r="D46" s="98">
        <v>300</v>
      </c>
      <c r="E46" s="29">
        <f t="shared" ref="E46:E51" si="3">(B46-C46-D46)/2</f>
        <v>450</v>
      </c>
      <c r="F46" s="29">
        <f t="shared" ref="F46:F51" si="4">B46-C46-D46-E46</f>
        <v>450</v>
      </c>
      <c r="G46" s="29">
        <f t="shared" ref="G46:G51" si="5">SUM(C46:F46)</f>
        <v>1200</v>
      </c>
    </row>
    <row r="47" spans="1:9">
      <c r="A47" s="68" t="s">
        <v>31</v>
      </c>
      <c r="B47" s="94">
        <v>4800</v>
      </c>
      <c r="C47" s="47">
        <v>0</v>
      </c>
      <c r="D47" s="95">
        <v>0</v>
      </c>
      <c r="E47" s="29">
        <f t="shared" si="3"/>
        <v>2400</v>
      </c>
      <c r="F47" s="29">
        <f t="shared" si="4"/>
        <v>2400</v>
      </c>
      <c r="G47" s="29">
        <f t="shared" si="5"/>
        <v>4800</v>
      </c>
    </row>
    <row r="48" spans="1:9">
      <c r="A48" s="68" t="s">
        <v>35</v>
      </c>
      <c r="B48" s="94">
        <v>30925</v>
      </c>
      <c r="C48" s="69">
        <v>1925</v>
      </c>
      <c r="D48" s="69">
        <v>600</v>
      </c>
      <c r="E48" s="29">
        <f t="shared" si="3"/>
        <v>14200</v>
      </c>
      <c r="F48" s="29">
        <f t="shared" si="4"/>
        <v>14200</v>
      </c>
      <c r="G48" s="29">
        <f t="shared" si="5"/>
        <v>30925</v>
      </c>
    </row>
    <row r="49" spans="1:8">
      <c r="A49" s="68" t="s">
        <v>42</v>
      </c>
      <c r="B49" s="94">
        <v>2000</v>
      </c>
      <c r="C49" s="47">
        <v>0</v>
      </c>
      <c r="D49" s="69">
        <v>50</v>
      </c>
      <c r="E49" s="29">
        <f t="shared" si="3"/>
        <v>975</v>
      </c>
      <c r="F49" s="29">
        <f t="shared" si="4"/>
        <v>975</v>
      </c>
      <c r="G49" s="29">
        <f t="shared" si="5"/>
        <v>2000</v>
      </c>
    </row>
    <row r="50" spans="1:8">
      <c r="A50" s="68" t="s">
        <v>43</v>
      </c>
      <c r="B50" s="94">
        <v>50000</v>
      </c>
      <c r="C50" s="47">
        <v>0</v>
      </c>
      <c r="D50" s="69">
        <v>1500</v>
      </c>
      <c r="E50" s="29">
        <f t="shared" si="3"/>
        <v>24250</v>
      </c>
      <c r="F50" s="29">
        <f t="shared" si="4"/>
        <v>24250</v>
      </c>
      <c r="G50" s="29">
        <f t="shared" si="5"/>
        <v>50000</v>
      </c>
    </row>
    <row r="51" spans="1:8">
      <c r="A51" s="68" t="s">
        <v>98</v>
      </c>
      <c r="B51" s="94">
        <v>6000</v>
      </c>
      <c r="C51" s="69">
        <v>4096.16</v>
      </c>
      <c r="D51" s="39">
        <v>0</v>
      </c>
      <c r="E51" s="29">
        <f t="shared" si="3"/>
        <v>951.92000000000007</v>
      </c>
      <c r="F51" s="29">
        <f t="shared" si="4"/>
        <v>951.92000000000007</v>
      </c>
      <c r="G51" s="29">
        <f t="shared" si="5"/>
        <v>6000</v>
      </c>
    </row>
    <row r="52" spans="1:8">
      <c r="C52" s="39"/>
      <c r="D52" s="39"/>
      <c r="E52" s="39"/>
      <c r="F52" s="29"/>
      <c r="G52" s="29"/>
    </row>
    <row r="53" spans="1:8" ht="13.5" thickBot="1">
      <c r="A53" s="30" t="s">
        <v>20</v>
      </c>
      <c r="B53" s="43">
        <f t="shared" ref="B53:F53" si="6">SUM(B46:B52)</f>
        <v>94925</v>
      </c>
      <c r="C53" s="43">
        <f t="shared" si="6"/>
        <v>6021.16</v>
      </c>
      <c r="D53" s="43">
        <f t="shared" si="6"/>
        <v>2450</v>
      </c>
      <c r="E53" s="43">
        <f t="shared" si="6"/>
        <v>43226.92</v>
      </c>
      <c r="F53" s="43">
        <f t="shared" si="6"/>
        <v>43226.92</v>
      </c>
      <c r="G53" s="43">
        <f>SUM(G46:G52)</f>
        <v>94925</v>
      </c>
      <c r="H53" s="29"/>
    </row>
    <row r="54" spans="1:8" ht="13.5" thickBot="1">
      <c r="A54" s="40" t="s">
        <v>11</v>
      </c>
      <c r="B54" s="41"/>
      <c r="C54" s="39"/>
      <c r="D54" s="39"/>
      <c r="E54" s="39"/>
      <c r="F54" s="29"/>
      <c r="G54" s="29"/>
    </row>
    <row r="55" spans="1:8">
      <c r="A55" s="41"/>
      <c r="B55" s="41"/>
      <c r="C55" s="47"/>
      <c r="D55" s="49"/>
      <c r="E55" s="39"/>
      <c r="F55" s="29"/>
      <c r="G55" s="29"/>
    </row>
    <row r="56" spans="1:8">
      <c r="A56" s="41"/>
      <c r="B56" s="41"/>
      <c r="C56" s="47"/>
      <c r="D56" s="49"/>
      <c r="E56" s="39"/>
      <c r="F56" s="29"/>
      <c r="G56" s="29"/>
    </row>
    <row r="57" spans="1:8">
      <c r="A57" s="30"/>
      <c r="B57" s="30"/>
      <c r="C57" s="47"/>
      <c r="D57" s="49"/>
      <c r="E57" s="39"/>
      <c r="F57" s="29"/>
      <c r="G57" s="29"/>
    </row>
    <row r="58" spans="1:8">
      <c r="A58" s="30" t="s">
        <v>14</v>
      </c>
      <c r="B58" s="30"/>
      <c r="C58" s="48"/>
      <c r="D58" s="49"/>
      <c r="E58" s="39"/>
      <c r="F58" s="29"/>
      <c r="G58" s="29"/>
    </row>
    <row r="59" spans="1:8">
      <c r="A59" s="30" t="s">
        <v>20</v>
      </c>
      <c r="B59" s="30"/>
      <c r="C59" s="43">
        <f>SUM(C55:C58)</f>
        <v>0</v>
      </c>
      <c r="D59" s="43">
        <f>SUM(D55:D58)</f>
        <v>0</v>
      </c>
      <c r="E59" s="43">
        <f>SUM(E55:E58)</f>
        <v>0</v>
      </c>
      <c r="F59" s="43">
        <f>SUM(F55:F58)</f>
        <v>0</v>
      </c>
      <c r="G59" s="43">
        <f>SUM(G55:G58)</f>
        <v>0</v>
      </c>
      <c r="H59" s="29"/>
    </row>
    <row r="60" spans="1:8">
      <c r="A60" s="34" t="s">
        <v>12</v>
      </c>
      <c r="B60" s="23"/>
      <c r="C60" s="48"/>
      <c r="D60" s="49"/>
      <c r="E60" s="39"/>
      <c r="F60" s="29"/>
      <c r="G60" s="29"/>
    </row>
    <row r="61" spans="1:8">
      <c r="A61" s="41"/>
      <c r="B61" s="41"/>
      <c r="C61" s="47"/>
      <c r="D61" s="39"/>
      <c r="E61" s="39"/>
      <c r="F61" s="29"/>
      <c r="G61" s="29"/>
    </row>
    <row r="62" spans="1:8">
      <c r="A62" s="30"/>
      <c r="B62" s="30"/>
      <c r="C62" s="47"/>
      <c r="D62" s="39"/>
      <c r="E62" s="39"/>
      <c r="F62" s="29"/>
      <c r="G62" s="29"/>
    </row>
    <row r="63" spans="1:8">
      <c r="A63" s="30"/>
      <c r="B63" s="30"/>
      <c r="C63" s="47"/>
      <c r="D63" s="39"/>
      <c r="E63" s="39"/>
      <c r="F63" s="29"/>
      <c r="G63" s="29"/>
    </row>
    <row r="64" spans="1:8">
      <c r="A64" s="30"/>
      <c r="B64" s="30"/>
      <c r="C64" s="47"/>
      <c r="D64" s="39"/>
      <c r="E64" s="39"/>
      <c r="F64" s="29"/>
      <c r="G64" s="29"/>
    </row>
    <row r="65" spans="1:8">
      <c r="A65" s="30"/>
      <c r="B65" s="30"/>
      <c r="C65" s="47"/>
      <c r="D65" s="39"/>
      <c r="E65" s="39"/>
      <c r="F65" s="29"/>
      <c r="G65" s="29"/>
    </row>
    <row r="66" spans="1:8">
      <c r="A66" s="30"/>
      <c r="B66" s="30"/>
      <c r="C66" s="50"/>
      <c r="D66" s="39"/>
      <c r="E66" s="39"/>
      <c r="F66" s="29"/>
      <c r="G66" s="29"/>
    </row>
    <row r="67" spans="1:8">
      <c r="A67" s="30" t="s">
        <v>20</v>
      </c>
      <c r="B67" s="30"/>
      <c r="C67" s="43">
        <f>SUM(C62:C66)</f>
        <v>0</v>
      </c>
      <c r="D67" s="43">
        <f>SUM(D62:D66)</f>
        <v>0</v>
      </c>
      <c r="E67" s="43">
        <f>SUM(E62:E66)</f>
        <v>0</v>
      </c>
      <c r="F67" s="43">
        <f>SUM(F62:F66)</f>
        <v>0</v>
      </c>
      <c r="G67" s="43">
        <f>SUM(G62:G66)</f>
        <v>0</v>
      </c>
      <c r="H67" s="29"/>
    </row>
    <row r="68" spans="1:8">
      <c r="A68" s="51" t="s">
        <v>13</v>
      </c>
      <c r="B68" s="41"/>
      <c r="C68" s="27"/>
      <c r="D68" s="32"/>
      <c r="E68" s="42"/>
      <c r="F68" s="29"/>
      <c r="G68" s="29"/>
    </row>
    <row r="69" spans="1:8">
      <c r="A69" s="68" t="s">
        <v>57</v>
      </c>
      <c r="B69" s="94">
        <v>2750</v>
      </c>
      <c r="C69" s="27">
        <v>0</v>
      </c>
      <c r="D69" s="49">
        <v>0</v>
      </c>
      <c r="E69" s="29">
        <f t="shared" ref="E69:E70" si="7">(B69-C69-D69)/2</f>
        <v>1375</v>
      </c>
      <c r="F69" s="29">
        <f t="shared" ref="F69:F70" si="8">B69-C69-D69-E69</f>
        <v>1375</v>
      </c>
      <c r="G69" s="29">
        <f t="shared" ref="G69:G70" si="9">SUM(C69:F69)</f>
        <v>2750</v>
      </c>
    </row>
    <row r="70" spans="1:8" s="26" customFormat="1">
      <c r="A70" s="68" t="s">
        <v>58</v>
      </c>
      <c r="B70" s="94">
        <v>510</v>
      </c>
      <c r="C70" s="52">
        <v>0</v>
      </c>
      <c r="D70" s="28">
        <v>0</v>
      </c>
      <c r="E70" s="29">
        <f t="shared" si="7"/>
        <v>255</v>
      </c>
      <c r="F70" s="29">
        <f t="shared" si="8"/>
        <v>255</v>
      </c>
      <c r="G70" s="29">
        <f t="shared" si="9"/>
        <v>510</v>
      </c>
    </row>
    <row r="71" spans="1:8" s="26" customFormat="1">
      <c r="C71" s="52"/>
      <c r="D71" s="28"/>
      <c r="E71" s="52"/>
      <c r="F71" s="53"/>
      <c r="G71" s="53">
        <f t="shared" ref="G71" si="10">SUM(C71:F71)</f>
        <v>0</v>
      </c>
    </row>
    <row r="72" spans="1:8" s="1" customFormat="1">
      <c r="A72" s="30" t="s">
        <v>20</v>
      </c>
      <c r="B72" s="70">
        <f>SUM(B69:B71)</f>
        <v>3260</v>
      </c>
      <c r="C72" s="70">
        <f t="shared" ref="C72:G72" si="11">SUM(C69:C71)</f>
        <v>0</v>
      </c>
      <c r="D72" s="70">
        <f t="shared" si="11"/>
        <v>0</v>
      </c>
      <c r="E72" s="70">
        <f t="shared" si="11"/>
        <v>1630</v>
      </c>
      <c r="F72" s="70">
        <f t="shared" si="11"/>
        <v>1630</v>
      </c>
      <c r="G72" s="70">
        <f t="shared" si="11"/>
        <v>3260</v>
      </c>
      <c r="H72" s="43"/>
    </row>
    <row r="73" spans="1:8" s="1" customFormat="1" ht="13.5" thickBot="1">
      <c r="A73" s="30"/>
      <c r="B73" s="30"/>
      <c r="C73" s="43"/>
      <c r="D73" s="43"/>
      <c r="E73" s="43"/>
      <c r="F73" s="43"/>
      <c r="G73" s="43"/>
      <c r="H73" s="43"/>
    </row>
    <row r="74" spans="1:8" ht="16.5" thickBot="1">
      <c r="A74" s="17" t="s">
        <v>22</v>
      </c>
      <c r="B74" s="38">
        <f>B72+B67+B59+B53+B44+B39</f>
        <v>99195</v>
      </c>
      <c r="C74" s="38">
        <f>C72+C67+C59+C53+C44+C39</f>
        <v>6021.16</v>
      </c>
      <c r="D74" s="38">
        <f t="shared" ref="D74:F74" si="12">D72+D67+D59+D53+D44+D39</f>
        <v>2450</v>
      </c>
      <c r="E74" s="38">
        <f t="shared" si="12"/>
        <v>45361.919999999998</v>
      </c>
      <c r="F74" s="38">
        <f t="shared" si="12"/>
        <v>45361.919999999998</v>
      </c>
      <c r="G74" s="38">
        <f>G72+G67+G59+G53+G44+G39</f>
        <v>99195</v>
      </c>
      <c r="H74" s="29"/>
    </row>
    <row r="75" spans="1:8" s="1" customFormat="1">
      <c r="A75" s="30"/>
      <c r="B75" s="30"/>
      <c r="C75" s="43"/>
      <c r="D75" s="43"/>
      <c r="E75" s="43"/>
      <c r="F75" s="43"/>
      <c r="G75" s="43"/>
      <c r="H75" s="43"/>
    </row>
    <row r="76" spans="1:8" ht="18">
      <c r="A76" s="56" t="s">
        <v>76</v>
      </c>
      <c r="B76" s="57"/>
      <c r="C76" s="58">
        <f>C74+C31</f>
        <v>142887.76999999999</v>
      </c>
      <c r="D76" s="58">
        <f>D74+D31</f>
        <v>104640.20999999999</v>
      </c>
      <c r="E76" s="58">
        <f>E74+E31</f>
        <v>198916.08000000002</v>
      </c>
      <c r="F76" s="58">
        <f>F74+F31</f>
        <v>198916.08000000002</v>
      </c>
      <c r="G76" s="59">
        <f>G74+G31</f>
        <v>645360.14000000013</v>
      </c>
    </row>
    <row r="80" spans="1:8">
      <c r="A80" s="30"/>
      <c r="B80" s="30"/>
      <c r="C80" s="24"/>
      <c r="D80" s="24"/>
    </row>
  </sheetData>
  <printOptions horizontalCentered="1" gridLines="1"/>
  <pageMargins left="0.27" right="0.25" top="0.6" bottom="0.56000000000000005" header="0.27" footer="0.21"/>
  <pageSetup scale="88" fitToHeight="5" orientation="landscape" r:id="rId1"/>
  <headerFooter>
    <oddFooter>&amp;L&amp;F&amp;RPage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Normal="100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C26" sqref="C26:G26"/>
    </sheetView>
  </sheetViews>
  <sheetFormatPr defaultRowHeight="12.75"/>
  <cols>
    <col min="1" max="1" width="62.85546875" style="4" bestFit="1" customWidth="1"/>
    <col min="2" max="2" width="20.7109375" style="4" bestFit="1" customWidth="1"/>
    <col min="3" max="3" width="14" style="2" customWidth="1"/>
    <col min="4" max="4" width="14" style="2" bestFit="1" customWidth="1"/>
    <col min="5" max="5" width="14" style="3" bestFit="1" customWidth="1"/>
    <col min="6" max="6" width="14" style="4" bestFit="1" customWidth="1"/>
    <col min="7" max="7" width="13.85546875" style="4" customWidth="1"/>
    <col min="8" max="16384" width="9.140625" style="4"/>
  </cols>
  <sheetData>
    <row r="1" spans="1:7">
      <c r="A1" s="1" t="s">
        <v>61</v>
      </c>
      <c r="B1" s="1"/>
    </row>
    <row r="2" spans="1:7">
      <c r="A2" s="1"/>
      <c r="B2" s="1"/>
    </row>
    <row r="3" spans="1:7" s="8" customFormat="1" ht="20.25" customHeight="1" thickBot="1">
      <c r="A3" s="5" t="s">
        <v>77</v>
      </c>
      <c r="B3" s="5"/>
      <c r="C3" s="6"/>
      <c r="D3" s="6"/>
      <c r="E3" s="7"/>
    </row>
    <row r="4" spans="1:7" s="9" customFormat="1" ht="26.25" thickBot="1">
      <c r="B4" s="60" t="s">
        <v>23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14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18"/>
      <c r="C6" s="19"/>
      <c r="D6" s="19"/>
      <c r="E6" s="20"/>
    </row>
    <row r="7" spans="1:7" s="9" customFormat="1" ht="16.5" thickBot="1">
      <c r="A7" s="21"/>
    </row>
    <row r="8" spans="1:7" s="25" customFormat="1" ht="13.5" thickBot="1">
      <c r="A8" s="22" t="s">
        <v>0</v>
      </c>
      <c r="B8" s="23"/>
      <c r="C8" s="24"/>
      <c r="D8" s="24"/>
      <c r="E8" s="3"/>
    </row>
    <row r="9" spans="1:7">
      <c r="B9" s="26"/>
      <c r="C9" s="27"/>
      <c r="D9" s="28"/>
      <c r="E9" s="27"/>
      <c r="F9" s="29"/>
      <c r="G9" s="29"/>
    </row>
    <row r="10" spans="1:7">
      <c r="B10" s="38"/>
      <c r="C10" s="27"/>
      <c r="D10" s="28"/>
      <c r="E10" s="27"/>
      <c r="F10" s="29"/>
      <c r="G10" s="29"/>
    </row>
    <row r="11" spans="1:7">
      <c r="A11" s="30"/>
      <c r="B11" s="38"/>
      <c r="C11" s="32"/>
      <c r="D11" s="33"/>
      <c r="E11" s="27"/>
      <c r="F11" s="29"/>
      <c r="G11" s="29"/>
    </row>
    <row r="12" spans="1:7">
      <c r="A12" s="30" t="s">
        <v>20</v>
      </c>
      <c r="B12" s="38">
        <v>108824.14</v>
      </c>
      <c r="C12" s="29">
        <f>$B12/4</f>
        <v>27206.035</v>
      </c>
      <c r="D12" s="29">
        <f t="shared" ref="D12:F12" si="0">$B12/4</f>
        <v>27206.035</v>
      </c>
      <c r="E12" s="29">
        <f t="shared" si="0"/>
        <v>27206.035</v>
      </c>
      <c r="F12" s="29">
        <f t="shared" si="0"/>
        <v>27206.035</v>
      </c>
      <c r="G12" s="29">
        <f>SUM(C12:F12)</f>
        <v>108824.14</v>
      </c>
    </row>
    <row r="13" spans="1:7">
      <c r="A13" s="34" t="s">
        <v>1</v>
      </c>
      <c r="B13" s="38"/>
      <c r="C13" s="24"/>
      <c r="D13" s="35"/>
      <c r="E13" s="36"/>
    </row>
    <row r="14" spans="1:7">
      <c r="B14" s="38"/>
      <c r="C14" s="27"/>
      <c r="D14" s="28"/>
      <c r="E14" s="27"/>
      <c r="F14" s="29"/>
      <c r="G14" s="29"/>
    </row>
    <row r="15" spans="1:7">
      <c r="A15" s="30"/>
      <c r="B15" s="38"/>
      <c r="C15" s="32"/>
      <c r="D15" s="28"/>
      <c r="E15" s="27"/>
      <c r="F15" s="29"/>
      <c r="G15" s="29"/>
    </row>
    <row r="16" spans="1:7">
      <c r="B16" s="38"/>
      <c r="C16" s="27"/>
      <c r="D16" s="28"/>
      <c r="E16" s="27"/>
      <c r="F16" s="29"/>
      <c r="G16" s="29"/>
    </row>
    <row r="17" spans="1:8">
      <c r="A17" s="3" t="s">
        <v>20</v>
      </c>
      <c r="B17" s="38">
        <v>472724.83</v>
      </c>
      <c r="C17" s="29">
        <f t="shared" ref="C17:F17" si="1">$B17/4</f>
        <v>118181.2075</v>
      </c>
      <c r="D17" s="29">
        <f t="shared" si="1"/>
        <v>118181.2075</v>
      </c>
      <c r="E17" s="29">
        <f t="shared" si="1"/>
        <v>118181.2075</v>
      </c>
      <c r="F17" s="29">
        <f t="shared" si="1"/>
        <v>118181.2075</v>
      </c>
      <c r="G17" s="29">
        <f>SUM(C17:F17)</f>
        <v>472724.83</v>
      </c>
    </row>
    <row r="18" spans="1:8">
      <c r="A18" s="34" t="s">
        <v>2</v>
      </c>
      <c r="B18" s="38"/>
      <c r="C18" s="27"/>
      <c r="D18" s="28"/>
      <c r="E18" s="27"/>
      <c r="F18" s="29"/>
      <c r="G18" s="29"/>
    </row>
    <row r="19" spans="1:8">
      <c r="B19" s="38"/>
      <c r="C19" s="27"/>
      <c r="D19" s="28"/>
      <c r="E19" s="27"/>
      <c r="F19" s="29"/>
      <c r="G19" s="29"/>
    </row>
    <row r="20" spans="1:8">
      <c r="A20" s="30"/>
      <c r="B20" s="38"/>
      <c r="C20" s="32"/>
      <c r="D20" s="28"/>
      <c r="E20" s="27"/>
      <c r="F20" s="29"/>
      <c r="G20" s="29"/>
    </row>
    <row r="21" spans="1:8">
      <c r="B21" s="38"/>
      <c r="C21" s="27"/>
      <c r="D21" s="28"/>
      <c r="E21" s="27"/>
      <c r="F21" s="29"/>
      <c r="G21" s="29"/>
    </row>
    <row r="22" spans="1:8">
      <c r="A22" s="30"/>
      <c r="B22" s="38"/>
      <c r="C22" s="38"/>
      <c r="D22" s="28"/>
      <c r="E22" s="39"/>
      <c r="F22" s="29"/>
      <c r="G22" s="29"/>
    </row>
    <row r="23" spans="1:8" ht="13.5" thickBot="1">
      <c r="A23" s="30" t="s">
        <v>20</v>
      </c>
      <c r="B23" s="38">
        <v>0</v>
      </c>
      <c r="C23" s="29">
        <f>SUM(C20:C22)</f>
        <v>0</v>
      </c>
      <c r="D23" s="29">
        <f>SUM(D20:D22)</f>
        <v>0</v>
      </c>
      <c r="E23" s="29">
        <f>SUM(E20:E22)</f>
        <v>0</v>
      </c>
      <c r="F23" s="29">
        <f>SUM(F20:F22)</f>
        <v>0</v>
      </c>
      <c r="G23" s="29">
        <f>SUM(G20:G22)</f>
        <v>0</v>
      </c>
    </row>
    <row r="24" spans="1:8" s="1" customFormat="1" ht="13.5" thickBot="1">
      <c r="A24" s="40" t="s">
        <v>4</v>
      </c>
      <c r="B24" s="38"/>
      <c r="C24" s="39"/>
      <c r="D24" s="27"/>
      <c r="E24" s="42"/>
      <c r="F24" s="43"/>
      <c r="G24" s="43"/>
    </row>
    <row r="25" spans="1:8" s="1" customFormat="1">
      <c r="A25" s="4"/>
      <c r="B25" s="38"/>
      <c r="C25" s="43"/>
      <c r="D25" s="32"/>
      <c r="E25" s="42"/>
      <c r="F25" s="43"/>
      <c r="G25" s="29"/>
    </row>
    <row r="26" spans="1:8" s="1" customFormat="1">
      <c r="A26" s="30" t="s">
        <v>20</v>
      </c>
      <c r="B26" s="38">
        <v>147965.65</v>
      </c>
      <c r="C26" s="29">
        <f t="shared" ref="C26:F26" si="2">$B26/4</f>
        <v>36991.412499999999</v>
      </c>
      <c r="D26" s="29">
        <f t="shared" si="2"/>
        <v>36991.412499999999</v>
      </c>
      <c r="E26" s="29">
        <f t="shared" si="2"/>
        <v>36991.412499999999</v>
      </c>
      <c r="F26" s="29">
        <f t="shared" si="2"/>
        <v>36991.412499999999</v>
      </c>
      <c r="G26" s="29">
        <f>SUM(C26:F26)</f>
        <v>147965.65</v>
      </c>
    </row>
    <row r="27" spans="1:8" s="1" customFormat="1">
      <c r="A27" s="34" t="s">
        <v>3</v>
      </c>
      <c r="B27" s="38"/>
      <c r="C27" s="44"/>
      <c r="D27" s="27"/>
      <c r="E27" s="42"/>
      <c r="F27" s="43"/>
      <c r="G27" s="43"/>
    </row>
    <row r="28" spans="1:8">
      <c r="B28" s="38"/>
      <c r="C28" s="29"/>
      <c r="D28" s="29"/>
      <c r="E28" s="39"/>
      <c r="F28" s="29"/>
      <c r="G28" s="29"/>
    </row>
    <row r="29" spans="1:8">
      <c r="A29" s="30" t="s">
        <v>20</v>
      </c>
      <c r="B29" s="38">
        <v>0</v>
      </c>
      <c r="C29" s="29">
        <f>SUM(C27:C28)</f>
        <v>0</v>
      </c>
      <c r="D29" s="29">
        <f>SUM(D27:D28)</f>
        <v>0</v>
      </c>
      <c r="E29" s="29">
        <f>SUM(E27:E28)</f>
        <v>0</v>
      </c>
      <c r="F29" s="29">
        <f>SUM(F27:F28)</f>
        <v>0</v>
      </c>
      <c r="G29" s="29">
        <f>SUM(C29:F29)</f>
        <v>0</v>
      </c>
    </row>
    <row r="30" spans="1:8" ht="13.5" thickBot="1">
      <c r="A30" s="30"/>
      <c r="B30" s="31"/>
      <c r="C30" s="29"/>
      <c r="D30" s="29"/>
      <c r="E30" s="29"/>
      <c r="F30" s="29"/>
      <c r="G30" s="29"/>
    </row>
    <row r="31" spans="1:8" ht="16.5" thickBot="1">
      <c r="A31" s="17" t="s">
        <v>21</v>
      </c>
      <c r="B31" s="38">
        <f>SUM(B11:B28)</f>
        <v>729514.62</v>
      </c>
      <c r="C31" s="38">
        <f>C29+C26+C23+C17+C12</f>
        <v>182378.655</v>
      </c>
      <c r="D31" s="38">
        <f>D29+D26+D23+D17+D12</f>
        <v>182378.655</v>
      </c>
      <c r="E31" s="38">
        <f>E29+E26+E23+E17+E12</f>
        <v>182378.655</v>
      </c>
      <c r="F31" s="38">
        <f>F29+F26+F23+F17+F12</f>
        <v>182378.655</v>
      </c>
      <c r="G31" s="38">
        <f>G29+G26+G23+G17+G12</f>
        <v>729514.62</v>
      </c>
      <c r="H31" s="29"/>
    </row>
    <row r="32" spans="1:8" ht="13.5" thickBot="1">
      <c r="A32" s="30"/>
      <c r="B32" s="31"/>
      <c r="C32" s="29"/>
      <c r="D32" s="29"/>
      <c r="E32" s="29"/>
      <c r="F32" s="29"/>
      <c r="G32" s="29"/>
    </row>
    <row r="33" spans="1:8" ht="16.5" thickBot="1">
      <c r="A33" s="17" t="s">
        <v>5</v>
      </c>
      <c r="B33" s="18"/>
      <c r="C33" s="4"/>
      <c r="D33" s="4"/>
      <c r="E33" s="4"/>
    </row>
    <row r="34" spans="1:8" ht="16.5" thickBot="1">
      <c r="A34" s="46"/>
      <c r="B34" s="18"/>
      <c r="C34" s="44"/>
      <c r="D34" s="27"/>
      <c r="E34" s="39"/>
      <c r="F34" s="29"/>
      <c r="G34" s="29"/>
    </row>
    <row r="35" spans="1:8" ht="13.5" thickBot="1">
      <c r="A35" s="40" t="s">
        <v>7</v>
      </c>
      <c r="B35" s="41"/>
      <c r="C35" s="27"/>
      <c r="D35" s="27"/>
      <c r="E35" s="39"/>
      <c r="F35" s="29"/>
      <c r="G35" s="29"/>
    </row>
    <row r="36" spans="1:8">
      <c r="A36" s="41"/>
      <c r="B36" s="41"/>
      <c r="C36" s="27"/>
      <c r="D36" s="39"/>
      <c r="E36" s="47"/>
      <c r="F36" s="29"/>
      <c r="G36" s="29"/>
    </row>
    <row r="37" spans="1:8">
      <c r="A37" t="s">
        <v>25</v>
      </c>
      <c r="B37" s="69">
        <v>25000</v>
      </c>
      <c r="C37" s="29">
        <f t="shared" ref="C37:F37" si="3">$B37/4</f>
        <v>6250</v>
      </c>
      <c r="D37" s="29">
        <f t="shared" si="3"/>
        <v>6250</v>
      </c>
      <c r="E37" s="29">
        <f t="shared" si="3"/>
        <v>6250</v>
      </c>
      <c r="F37" s="29">
        <f t="shared" si="3"/>
        <v>6250</v>
      </c>
      <c r="G37" s="29">
        <f>SUM(C37:F37)</f>
        <v>25000</v>
      </c>
    </row>
    <row r="38" spans="1:8">
      <c r="A38" s="30"/>
      <c r="B38" s="30"/>
      <c r="C38" s="48"/>
      <c r="D38" s="27"/>
      <c r="E38" s="39"/>
      <c r="F38" s="29"/>
      <c r="G38" s="29"/>
    </row>
    <row r="39" spans="1:8" ht="13.5" thickBot="1">
      <c r="A39" s="30" t="s">
        <v>20</v>
      </c>
      <c r="B39" s="70">
        <f>B37</f>
        <v>25000</v>
      </c>
      <c r="C39" s="43">
        <f>SUM(C37:C38)</f>
        <v>6250</v>
      </c>
      <c r="D39" s="43">
        <f>SUM(D37:D38)</f>
        <v>6250</v>
      </c>
      <c r="E39" s="43">
        <f>SUM(E37:E38)</f>
        <v>6250</v>
      </c>
      <c r="F39" s="43">
        <f>SUM(F37:F38)</f>
        <v>6250</v>
      </c>
      <c r="G39" s="43">
        <f>SUM(C39:F39)</f>
        <v>25000</v>
      </c>
      <c r="H39" s="29"/>
    </row>
    <row r="40" spans="1:8" ht="13.5" thickBot="1">
      <c r="A40" s="40" t="s">
        <v>10</v>
      </c>
      <c r="B40" s="41"/>
      <c r="C40" s="39"/>
      <c r="D40" s="39"/>
      <c r="E40" s="39"/>
      <c r="F40" s="29"/>
      <c r="G40" s="29"/>
    </row>
    <row r="41" spans="1:8">
      <c r="A41" s="41"/>
      <c r="B41" s="41"/>
      <c r="C41" s="47"/>
      <c r="D41" s="39"/>
      <c r="E41" s="39"/>
      <c r="F41" s="29"/>
      <c r="G41" s="29"/>
    </row>
    <row r="42" spans="1:8">
      <c r="A42" t="s">
        <v>35</v>
      </c>
      <c r="B42" s="69">
        <v>93200</v>
      </c>
      <c r="C42" s="29">
        <f t="shared" ref="C42:F45" si="4">$B42/4</f>
        <v>23300</v>
      </c>
      <c r="D42" s="29">
        <f t="shared" si="4"/>
        <v>23300</v>
      </c>
      <c r="E42" s="29">
        <f t="shared" si="4"/>
        <v>23300</v>
      </c>
      <c r="F42" s="29">
        <f t="shared" si="4"/>
        <v>23300</v>
      </c>
      <c r="G42" s="29">
        <f>SUM(C42:F42)</f>
        <v>93200</v>
      </c>
    </row>
    <row r="43" spans="1:8">
      <c r="A43" t="s">
        <v>37</v>
      </c>
      <c r="B43" s="69">
        <v>20000</v>
      </c>
      <c r="C43" s="29">
        <f t="shared" si="4"/>
        <v>5000</v>
      </c>
      <c r="D43" s="29">
        <f t="shared" si="4"/>
        <v>5000</v>
      </c>
      <c r="E43" s="29">
        <f t="shared" si="4"/>
        <v>5000</v>
      </c>
      <c r="F43" s="29">
        <f t="shared" si="4"/>
        <v>5000</v>
      </c>
      <c r="G43" s="29">
        <f t="shared" ref="G43:G45" si="5">SUM(C43:F43)</f>
        <v>20000</v>
      </c>
    </row>
    <row r="44" spans="1:8">
      <c r="A44" t="s">
        <v>38</v>
      </c>
      <c r="B44" s="69">
        <v>82500</v>
      </c>
      <c r="C44" s="29">
        <f t="shared" si="4"/>
        <v>20625</v>
      </c>
      <c r="D44" s="29">
        <f t="shared" si="4"/>
        <v>20625</v>
      </c>
      <c r="E44" s="29">
        <f t="shared" si="4"/>
        <v>20625</v>
      </c>
      <c r="F44" s="29">
        <f t="shared" si="4"/>
        <v>20625</v>
      </c>
      <c r="G44" s="29">
        <f t="shared" si="5"/>
        <v>82500</v>
      </c>
    </row>
    <row r="45" spans="1:8">
      <c r="A45" t="s">
        <v>41</v>
      </c>
      <c r="B45" s="69">
        <v>5000</v>
      </c>
      <c r="C45" s="29">
        <f t="shared" si="4"/>
        <v>1250</v>
      </c>
      <c r="D45" s="29">
        <f t="shared" si="4"/>
        <v>1250</v>
      </c>
      <c r="E45" s="29">
        <f t="shared" si="4"/>
        <v>1250</v>
      </c>
      <c r="F45" s="29">
        <f t="shared" si="4"/>
        <v>1250</v>
      </c>
      <c r="G45" s="29">
        <f t="shared" si="5"/>
        <v>5000</v>
      </c>
    </row>
    <row r="46" spans="1:8">
      <c r="C46" s="39"/>
      <c r="D46" s="39"/>
      <c r="E46" s="39"/>
      <c r="F46" s="29"/>
      <c r="G46" s="29"/>
    </row>
    <row r="47" spans="1:8" ht="13.5" thickBot="1">
      <c r="A47" s="30" t="s">
        <v>20</v>
      </c>
      <c r="B47" s="70">
        <f>SUM(B42:B46)</f>
        <v>200700</v>
      </c>
      <c r="C47" s="43">
        <f>SUM(C42:C46)</f>
        <v>50175</v>
      </c>
      <c r="D47" s="43">
        <f>SUM(D42:D46)</f>
        <v>50175</v>
      </c>
      <c r="E47" s="43">
        <f>SUM(E42:E46)</f>
        <v>50175</v>
      </c>
      <c r="F47" s="43">
        <f>SUM(F42:F46)</f>
        <v>50175</v>
      </c>
      <c r="G47" s="43">
        <f>SUM(C47:F47)</f>
        <v>200700</v>
      </c>
      <c r="H47" s="29"/>
    </row>
    <row r="48" spans="1:8" ht="13.5" thickBot="1">
      <c r="A48" s="40" t="s">
        <v>11</v>
      </c>
      <c r="B48" s="41"/>
      <c r="C48" s="39"/>
      <c r="D48" s="39"/>
      <c r="E48" s="39"/>
      <c r="F48" s="29"/>
      <c r="G48" s="29"/>
    </row>
    <row r="49" spans="1:8">
      <c r="A49" s="41"/>
      <c r="B49" s="41"/>
      <c r="C49" s="47"/>
      <c r="D49" s="49"/>
      <c r="E49" s="39"/>
      <c r="F49" s="29"/>
      <c r="G49" s="29"/>
    </row>
    <row r="50" spans="1:8">
      <c r="A50" t="s">
        <v>49</v>
      </c>
      <c r="B50" s="69">
        <v>6600</v>
      </c>
      <c r="C50" s="29">
        <f t="shared" ref="C50:F50" si="6">$B50/4</f>
        <v>1650</v>
      </c>
      <c r="D50" s="29">
        <f t="shared" si="6"/>
        <v>1650</v>
      </c>
      <c r="E50" s="29">
        <f t="shared" si="6"/>
        <v>1650</v>
      </c>
      <c r="F50" s="29">
        <f t="shared" si="6"/>
        <v>1650</v>
      </c>
      <c r="G50" s="29">
        <f>SUM(C50:F50)</f>
        <v>6600</v>
      </c>
    </row>
    <row r="51" spans="1:8">
      <c r="A51" s="41"/>
      <c r="B51" s="41"/>
      <c r="C51" s="47"/>
      <c r="D51" s="49"/>
      <c r="E51" s="39"/>
      <c r="F51" s="29"/>
      <c r="G51" s="29"/>
    </row>
    <row r="52" spans="1:8">
      <c r="A52" s="30" t="s">
        <v>20</v>
      </c>
      <c r="B52" s="70">
        <f>B50</f>
        <v>6600</v>
      </c>
      <c r="C52" s="43">
        <f>SUM(C50:C51)</f>
        <v>1650</v>
      </c>
      <c r="D52" s="43">
        <f>SUM(D50:D51)</f>
        <v>1650</v>
      </c>
      <c r="E52" s="43">
        <f>SUM(E50:E51)</f>
        <v>1650</v>
      </c>
      <c r="F52" s="43">
        <f>SUM(F50:F51)</f>
        <v>1650</v>
      </c>
      <c r="G52" s="43">
        <f>SUM(G50:G51)</f>
        <v>6600</v>
      </c>
      <c r="H52" s="29"/>
    </row>
    <row r="53" spans="1:8">
      <c r="A53" s="51" t="s">
        <v>13</v>
      </c>
      <c r="B53" s="41"/>
      <c r="C53" s="27"/>
      <c r="D53" s="32"/>
      <c r="E53" s="42"/>
      <c r="F53" s="29"/>
      <c r="G53" s="29"/>
    </row>
    <row r="54" spans="1:8">
      <c r="A54" s="41"/>
      <c r="B54" s="41"/>
      <c r="C54" s="27"/>
      <c r="D54" s="49"/>
      <c r="E54" s="27"/>
      <c r="F54" s="29"/>
      <c r="G54" s="29"/>
    </row>
    <row r="55" spans="1:8" s="26" customFormat="1">
      <c r="A55" t="s">
        <v>54</v>
      </c>
      <c r="B55" s="69">
        <v>20000</v>
      </c>
      <c r="C55" s="29">
        <f t="shared" ref="C55:F55" si="7">$B55/4</f>
        <v>5000</v>
      </c>
      <c r="D55" s="29">
        <f t="shared" si="7"/>
        <v>5000</v>
      </c>
      <c r="E55" s="29">
        <f t="shared" si="7"/>
        <v>5000</v>
      </c>
      <c r="F55" s="29">
        <f t="shared" si="7"/>
        <v>5000</v>
      </c>
      <c r="G55" s="29">
        <f>SUM(C55:F55)</f>
        <v>20000</v>
      </c>
    </row>
    <row r="56" spans="1:8" s="26" customFormat="1">
      <c r="A56" t="s">
        <v>57</v>
      </c>
      <c r="B56" s="69">
        <v>3400</v>
      </c>
      <c r="C56" s="29">
        <f t="shared" ref="C56:F56" si="8">$B56/4</f>
        <v>850</v>
      </c>
      <c r="D56" s="29">
        <f t="shared" si="8"/>
        <v>850</v>
      </c>
      <c r="E56" s="29">
        <f t="shared" si="8"/>
        <v>850</v>
      </c>
      <c r="F56" s="29">
        <f t="shared" si="8"/>
        <v>850</v>
      </c>
      <c r="G56" s="29">
        <f>SUM(C56:F56)</f>
        <v>3400</v>
      </c>
    </row>
    <row r="57" spans="1:8" s="26" customFormat="1">
      <c r="A57" s="31"/>
      <c r="B57" s="31"/>
      <c r="C57" s="38"/>
      <c r="D57" s="28"/>
      <c r="E57" s="54"/>
      <c r="F57" s="53"/>
      <c r="G57" s="53">
        <f t="shared" ref="G57" si="9">SUM(C57:F57)</f>
        <v>0</v>
      </c>
    </row>
    <row r="58" spans="1:8" s="1" customFormat="1">
      <c r="A58" s="30" t="s">
        <v>20</v>
      </c>
      <c r="B58" s="70">
        <f>B55+B56</f>
        <v>23400</v>
      </c>
      <c r="C58" s="43">
        <f>SUM(C55:C57)</f>
        <v>5850</v>
      </c>
      <c r="D58" s="43">
        <f>SUM(D55:D57)</f>
        <v>5850</v>
      </c>
      <c r="E58" s="43">
        <f>SUM(E55:E57)</f>
        <v>5850</v>
      </c>
      <c r="F58" s="43">
        <f>SUM(F55:F57)</f>
        <v>5850</v>
      </c>
      <c r="G58" s="43">
        <f>SUM(G55:G57)</f>
        <v>23400</v>
      </c>
      <c r="H58" s="43"/>
    </row>
    <row r="59" spans="1:8" s="1" customFormat="1" ht="13.5" thickBot="1">
      <c r="A59" s="30"/>
      <c r="B59" s="30"/>
      <c r="C59" s="43"/>
      <c r="D59" s="43"/>
      <c r="E59" s="43"/>
      <c r="F59" s="43"/>
      <c r="G59" s="43"/>
      <c r="H59" s="43"/>
    </row>
    <row r="60" spans="1:8" ht="16.5" thickBot="1">
      <c r="A60" s="17" t="s">
        <v>22</v>
      </c>
      <c r="B60" s="38">
        <f>B58+B52+B47+B39</f>
        <v>255700</v>
      </c>
      <c r="C60" s="38">
        <f>C58+C52+C47+C39</f>
        <v>63925</v>
      </c>
      <c r="D60" s="38">
        <f t="shared" ref="D60:G60" si="10">D58+D52+D47+D39</f>
        <v>63925</v>
      </c>
      <c r="E60" s="38">
        <f t="shared" si="10"/>
        <v>63925</v>
      </c>
      <c r="F60" s="38">
        <f t="shared" si="10"/>
        <v>63925</v>
      </c>
      <c r="G60" s="38">
        <f t="shared" si="10"/>
        <v>255700</v>
      </c>
      <c r="H60" s="29"/>
    </row>
    <row r="61" spans="1:8" s="1" customFormat="1">
      <c r="A61" s="30"/>
      <c r="B61" s="30"/>
      <c r="C61" s="43"/>
      <c r="D61" s="43"/>
      <c r="E61" s="43"/>
      <c r="F61" s="43"/>
      <c r="G61" s="43"/>
      <c r="H61" s="43"/>
    </row>
    <row r="62" spans="1:8" ht="18">
      <c r="A62" s="56" t="s">
        <v>79</v>
      </c>
      <c r="B62" s="57"/>
      <c r="C62" s="58">
        <f>C60+C31</f>
        <v>246303.655</v>
      </c>
      <c r="D62" s="58">
        <f>D60+D31</f>
        <v>246303.655</v>
      </c>
      <c r="E62" s="58">
        <f>E60+E31</f>
        <v>246303.655</v>
      </c>
      <c r="F62" s="58">
        <f>F60+F31</f>
        <v>246303.655</v>
      </c>
      <c r="G62" s="59">
        <f>G60+G31</f>
        <v>985214.62</v>
      </c>
    </row>
    <row r="66" spans="1:4">
      <c r="A66" s="30"/>
      <c r="B66" s="30"/>
      <c r="C66" s="24"/>
      <c r="D66" s="24"/>
    </row>
  </sheetData>
  <printOptions horizontalCentered="1" gridLines="1"/>
  <pageMargins left="0.27" right="0.25" top="0.6" bottom="0.56000000000000005" header="0.27" footer="0.21"/>
  <pageSetup scale="88" fitToHeight="11" orientation="landscape" r:id="rId1"/>
  <headerFooter alignWithMargins="0">
    <oddFooter>&amp;L&amp;F&amp;RPage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opLeftCell="A40" workbookViewId="0">
      <selection activeCell="A84" sqref="A84"/>
    </sheetView>
  </sheetViews>
  <sheetFormatPr defaultRowHeight="12.75"/>
  <cols>
    <col min="1" max="1" width="62.85546875" style="4" bestFit="1" customWidth="1"/>
    <col min="2" max="2" width="22.28515625" style="126" bestFit="1" customWidth="1"/>
    <col min="3" max="3" width="14" style="24" customWidth="1"/>
    <col min="4" max="4" width="14" style="24" bestFit="1" customWidth="1"/>
    <col min="5" max="5" width="14" style="125" bestFit="1" customWidth="1"/>
    <col min="6" max="6" width="14" style="126" bestFit="1" customWidth="1"/>
    <col min="7" max="7" width="13.85546875" style="126" customWidth="1"/>
    <col min="8" max="16384" width="9.140625" style="4"/>
  </cols>
  <sheetData>
    <row r="1" spans="1:8">
      <c r="A1" s="1" t="s">
        <v>61</v>
      </c>
      <c r="B1" s="124"/>
    </row>
    <row r="2" spans="1:8">
      <c r="A2" s="1"/>
      <c r="B2" s="124"/>
    </row>
    <row r="3" spans="1:8" s="8" customFormat="1" ht="20.25" customHeight="1" thickBot="1">
      <c r="A3" s="5" t="s">
        <v>77</v>
      </c>
      <c r="B3" s="127"/>
      <c r="C3" s="6"/>
      <c r="D3" s="6"/>
      <c r="E3" s="128"/>
      <c r="F3" s="129"/>
      <c r="G3" s="129"/>
    </row>
    <row r="4" spans="1:8" s="9" customFormat="1" ht="26.25" thickBot="1">
      <c r="B4" s="130" t="s">
        <v>24</v>
      </c>
      <c r="C4" s="10" t="s">
        <v>15</v>
      </c>
      <c r="D4" s="11" t="s">
        <v>16</v>
      </c>
      <c r="E4" s="131" t="s">
        <v>17</v>
      </c>
      <c r="F4" s="132" t="s">
        <v>18</v>
      </c>
      <c r="G4" s="132" t="s">
        <v>19</v>
      </c>
    </row>
    <row r="5" spans="1:8" s="9" customFormat="1" ht="13.5" thickBot="1">
      <c r="B5" s="133"/>
      <c r="C5" s="15"/>
      <c r="D5" s="15"/>
      <c r="E5" s="134"/>
      <c r="F5" s="134"/>
      <c r="G5" s="134"/>
    </row>
    <row r="6" spans="1:8" s="9" customFormat="1" ht="16.5" thickBot="1">
      <c r="A6" s="17" t="s">
        <v>6</v>
      </c>
      <c r="B6" s="135"/>
      <c r="C6" s="19"/>
      <c r="D6" s="19"/>
      <c r="E6" s="136"/>
      <c r="F6" s="137"/>
      <c r="G6" s="137"/>
    </row>
    <row r="7" spans="1:8" s="9" customFormat="1" ht="16.5" thickBot="1">
      <c r="A7" s="21"/>
      <c r="B7" s="137"/>
      <c r="C7" s="137"/>
      <c r="D7" s="137"/>
      <c r="E7" s="137"/>
      <c r="F7" s="137"/>
      <c r="G7" s="137"/>
    </row>
    <row r="8" spans="1:8" s="25" customFormat="1" ht="13.5" thickBot="1">
      <c r="A8" s="22" t="s">
        <v>0</v>
      </c>
      <c r="B8" s="38"/>
      <c r="C8" s="38"/>
      <c r="D8" s="38"/>
      <c r="E8" s="38"/>
      <c r="F8" s="38"/>
      <c r="G8" s="38"/>
    </row>
    <row r="9" spans="1:8">
      <c r="B9" s="38"/>
      <c r="C9" s="38"/>
      <c r="D9" s="38"/>
      <c r="E9" s="38"/>
      <c r="F9" s="38"/>
      <c r="G9" s="38"/>
      <c r="H9" s="77"/>
    </row>
    <row r="10" spans="1:8">
      <c r="B10" s="38"/>
      <c r="C10" s="38"/>
      <c r="D10" s="38"/>
      <c r="E10" s="38"/>
      <c r="F10" s="38"/>
      <c r="G10" s="38"/>
      <c r="H10" s="77"/>
    </row>
    <row r="11" spans="1:8">
      <c r="A11" s="30"/>
      <c r="B11" s="38"/>
      <c r="C11" s="38"/>
      <c r="D11" s="38"/>
      <c r="E11" s="38"/>
      <c r="F11" s="38"/>
      <c r="G11" s="38"/>
      <c r="H11" s="77"/>
    </row>
    <row r="12" spans="1:8">
      <c r="A12" s="30" t="s">
        <v>20</v>
      </c>
      <c r="B12" s="38">
        <v>105589.14</v>
      </c>
      <c r="C12" s="38">
        <v>28429.29</v>
      </c>
      <c r="D12" s="38">
        <v>19990.05</v>
      </c>
      <c r="E12" s="38">
        <f>(B12-C12-D12)/2</f>
        <v>28584.9</v>
      </c>
      <c r="F12" s="38">
        <f>B12-C12-D12-E12</f>
        <v>28584.9</v>
      </c>
      <c r="G12" s="38">
        <f>SUM(C12:F12)</f>
        <v>105589.13999999998</v>
      </c>
      <c r="H12" s="77"/>
    </row>
    <row r="13" spans="1:8">
      <c r="A13" s="34" t="s">
        <v>1</v>
      </c>
      <c r="B13" s="38"/>
      <c r="C13" s="38"/>
      <c r="D13" s="38"/>
      <c r="E13" s="38"/>
      <c r="F13" s="38"/>
      <c r="G13" s="38"/>
      <c r="H13" s="77"/>
    </row>
    <row r="14" spans="1:8">
      <c r="B14" s="38"/>
      <c r="C14" s="38"/>
      <c r="D14" s="38"/>
      <c r="E14" s="38"/>
      <c r="F14" s="38"/>
      <c r="G14" s="38"/>
      <c r="H14" s="77"/>
    </row>
    <row r="15" spans="1:8">
      <c r="A15" s="30"/>
      <c r="B15" s="38"/>
      <c r="C15" s="38"/>
      <c r="D15" s="38"/>
      <c r="E15" s="38"/>
      <c r="F15" s="38"/>
      <c r="G15" s="38"/>
      <c r="H15" s="77"/>
    </row>
    <row r="16" spans="1:8">
      <c r="B16" s="38"/>
      <c r="C16" s="38"/>
      <c r="D16" s="38"/>
      <c r="E16" s="38"/>
      <c r="F16" s="38"/>
      <c r="G16" s="38"/>
      <c r="H16" s="77"/>
    </row>
    <row r="17" spans="1:8">
      <c r="A17" s="3" t="s">
        <v>20</v>
      </c>
      <c r="B17" s="38">
        <v>436493.51</v>
      </c>
      <c r="C17" s="38">
        <v>85200.740000000034</v>
      </c>
      <c r="D17" s="38">
        <v>72968.969999999987</v>
      </c>
      <c r="E17" s="38">
        <f>(B17-C17-D17)/2</f>
        <v>139161.9</v>
      </c>
      <c r="F17" s="38">
        <f>B17-C17-D17-E17</f>
        <v>139161.9</v>
      </c>
      <c r="G17" s="38">
        <f>SUM(C17:F17)</f>
        <v>436493.51</v>
      </c>
      <c r="H17" s="77"/>
    </row>
    <row r="18" spans="1:8">
      <c r="A18" s="34" t="s">
        <v>2</v>
      </c>
      <c r="B18" s="38"/>
      <c r="C18" s="38"/>
      <c r="D18" s="38"/>
      <c r="E18" s="38"/>
      <c r="F18" s="38"/>
      <c r="G18" s="38"/>
      <c r="H18" s="77"/>
    </row>
    <row r="19" spans="1:8">
      <c r="B19" s="38"/>
      <c r="C19" s="38"/>
      <c r="D19" s="38"/>
      <c r="E19" s="38"/>
      <c r="F19" s="38"/>
      <c r="G19" s="38"/>
      <c r="H19" s="77"/>
    </row>
    <row r="20" spans="1:8">
      <c r="A20" s="30"/>
      <c r="B20" s="38"/>
      <c r="C20" s="38"/>
      <c r="D20" s="38"/>
      <c r="E20" s="38"/>
      <c r="F20" s="38"/>
      <c r="G20" s="38"/>
      <c r="H20" s="77"/>
    </row>
    <row r="21" spans="1:8">
      <c r="B21" s="38"/>
      <c r="C21" s="38"/>
      <c r="D21" s="38"/>
      <c r="E21" s="38"/>
      <c r="F21" s="38"/>
      <c r="G21" s="38"/>
      <c r="H21" s="77"/>
    </row>
    <row r="22" spans="1:8">
      <c r="A22" s="30"/>
      <c r="B22" s="38"/>
      <c r="C22" s="38"/>
      <c r="D22" s="38"/>
      <c r="E22" s="38"/>
      <c r="F22" s="38"/>
      <c r="G22" s="38"/>
      <c r="H22" s="77"/>
    </row>
    <row r="23" spans="1:8" ht="13.5" thickBot="1">
      <c r="A23" s="30" t="s">
        <v>20</v>
      </c>
      <c r="B23" s="38">
        <v>0</v>
      </c>
      <c r="C23" s="38">
        <f>SUM(C20:C22)</f>
        <v>0</v>
      </c>
      <c r="D23" s="38">
        <f>SUM(D20:D22)</f>
        <v>0</v>
      </c>
      <c r="E23" s="38">
        <f>(B23-C23-D23)/2</f>
        <v>0</v>
      </c>
      <c r="F23" s="38">
        <f>B23-C23-D23-E23</f>
        <v>0</v>
      </c>
      <c r="G23" s="38">
        <f>SUM(C23:F23)</f>
        <v>0</v>
      </c>
      <c r="H23" s="77"/>
    </row>
    <row r="24" spans="1:8" s="1" customFormat="1" ht="13.5" thickBot="1">
      <c r="A24" s="40" t="s">
        <v>4</v>
      </c>
      <c r="B24" s="38"/>
      <c r="C24" s="38"/>
      <c r="D24" s="38"/>
      <c r="E24" s="38"/>
      <c r="F24" s="38"/>
      <c r="G24" s="38"/>
      <c r="H24" s="77"/>
    </row>
    <row r="25" spans="1:8" s="1" customFormat="1">
      <c r="A25" s="4"/>
      <c r="B25" s="38"/>
      <c r="C25" s="38"/>
      <c r="D25" s="38"/>
      <c r="E25" s="38"/>
      <c r="F25" s="38"/>
      <c r="G25" s="38"/>
      <c r="H25" s="77"/>
    </row>
    <row r="26" spans="1:8" s="1" customFormat="1">
      <c r="A26" s="30" t="s">
        <v>20</v>
      </c>
      <c r="B26" s="38">
        <v>134448.06</v>
      </c>
      <c r="C26" s="38">
        <v>21198.780000000002</v>
      </c>
      <c r="D26" s="38">
        <v>22129.24</v>
      </c>
      <c r="E26" s="38">
        <f>(B26-C26-D26)/2</f>
        <v>45560.02</v>
      </c>
      <c r="F26" s="38">
        <f>B26-C26-D26-E26</f>
        <v>45560.02</v>
      </c>
      <c r="G26" s="38">
        <f>SUM(C26:F26)</f>
        <v>134448.06</v>
      </c>
      <c r="H26" s="77"/>
    </row>
    <row r="27" spans="1:8" s="1" customFormat="1">
      <c r="A27" s="34" t="s">
        <v>3</v>
      </c>
      <c r="B27" s="138"/>
      <c r="C27" s="138"/>
      <c r="D27" s="138"/>
      <c r="E27" s="138"/>
      <c r="F27" s="138"/>
      <c r="G27" s="138"/>
      <c r="H27" s="77"/>
    </row>
    <row r="28" spans="1:8">
      <c r="B28" s="139"/>
      <c r="C28" s="140"/>
      <c r="D28" s="140"/>
      <c r="E28" s="140"/>
      <c r="F28" s="140"/>
      <c r="G28" s="140"/>
      <c r="H28" s="77"/>
    </row>
    <row r="29" spans="1:8">
      <c r="A29" s="30" t="s">
        <v>20</v>
      </c>
      <c r="B29" s="138">
        <v>0</v>
      </c>
      <c r="C29" s="138">
        <f>SUM(C27:C28)</f>
        <v>0</v>
      </c>
      <c r="D29" s="138">
        <f>SUM(D27:D28)</f>
        <v>0</v>
      </c>
      <c r="E29" s="138">
        <f>SUM(E27:E28)</f>
        <v>0</v>
      </c>
      <c r="F29" s="138">
        <f>SUM(F27:F28)</f>
        <v>0</v>
      </c>
      <c r="G29" s="138">
        <f>SUM(C29:F29)</f>
        <v>0</v>
      </c>
      <c r="H29" s="77"/>
    </row>
    <row r="30" spans="1:8" ht="13.5" thickBot="1">
      <c r="A30" s="30"/>
      <c r="B30" s="139"/>
      <c r="C30" s="140"/>
      <c r="D30" s="140"/>
      <c r="E30" s="140"/>
      <c r="F30" s="140"/>
      <c r="G30" s="140"/>
      <c r="H30" s="77"/>
    </row>
    <row r="31" spans="1:8" ht="16.5" thickBot="1">
      <c r="A31" s="17" t="s">
        <v>21</v>
      </c>
      <c r="B31" s="38">
        <f t="shared" ref="B31:G31" si="0">B29+B26+B23+B17+B12</f>
        <v>676530.71000000008</v>
      </c>
      <c r="C31" s="38">
        <f t="shared" si="0"/>
        <v>134828.81000000003</v>
      </c>
      <c r="D31" s="38">
        <f t="shared" si="0"/>
        <v>115088.26</v>
      </c>
      <c r="E31" s="38">
        <f t="shared" si="0"/>
        <v>213306.81999999998</v>
      </c>
      <c r="F31" s="38">
        <f t="shared" si="0"/>
        <v>213306.81999999998</v>
      </c>
      <c r="G31" s="38">
        <f t="shared" si="0"/>
        <v>676530.71000000008</v>
      </c>
      <c r="H31" s="43"/>
    </row>
    <row r="32" spans="1:8" ht="13.5" thickBot="1">
      <c r="A32" s="30"/>
      <c r="B32" s="141"/>
      <c r="C32" s="142"/>
      <c r="D32" s="142"/>
      <c r="E32" s="142"/>
      <c r="F32" s="142"/>
      <c r="G32" s="142"/>
    </row>
    <row r="33" spans="1:8" ht="16.5" thickBot="1">
      <c r="A33" s="17" t="s">
        <v>5</v>
      </c>
      <c r="B33" s="135"/>
      <c r="C33" s="126"/>
      <c r="D33" s="126"/>
      <c r="E33" s="126"/>
    </row>
    <row r="34" spans="1:8" ht="16.5" thickBot="1">
      <c r="A34" s="46"/>
      <c r="B34" s="135"/>
      <c r="C34" s="44"/>
      <c r="D34" s="27"/>
      <c r="E34" s="27"/>
      <c r="F34" s="142"/>
      <c r="G34" s="142"/>
    </row>
    <row r="35" spans="1:8" ht="13.5" thickBot="1">
      <c r="A35" s="40" t="s">
        <v>7</v>
      </c>
      <c r="B35" s="143"/>
      <c r="C35" s="27"/>
      <c r="D35" s="27"/>
      <c r="E35" s="27"/>
      <c r="F35" s="142"/>
      <c r="G35" s="142"/>
    </row>
    <row r="36" spans="1:8">
      <c r="A36" s="108" t="s">
        <v>25</v>
      </c>
      <c r="B36" s="45">
        <v>25000</v>
      </c>
      <c r="C36" s="45">
        <v>0</v>
      </c>
      <c r="D36" s="45">
        <v>4464.79</v>
      </c>
      <c r="E36" s="45">
        <f>(B36-C36-D36)/2</f>
        <v>10267.605</v>
      </c>
      <c r="F36" s="45">
        <f>B36-C36-D36-E36</f>
        <v>10267.605</v>
      </c>
      <c r="G36" s="45">
        <f>SUM(C36:F36)</f>
        <v>25000</v>
      </c>
    </row>
    <row r="37" spans="1:8">
      <c r="A37" s="30"/>
      <c r="B37" s="144"/>
      <c r="C37" s="48"/>
      <c r="D37" s="27"/>
      <c r="E37" s="27"/>
      <c r="F37" s="142"/>
      <c r="G37" s="142"/>
    </row>
    <row r="38" spans="1:8" ht="13.5" thickBot="1">
      <c r="A38" s="30" t="s">
        <v>20</v>
      </c>
      <c r="B38" s="122">
        <f>B36</f>
        <v>25000</v>
      </c>
      <c r="C38" s="122">
        <f t="shared" ref="C38:G38" si="1">C36</f>
        <v>0</v>
      </c>
      <c r="D38" s="122">
        <f t="shared" si="1"/>
        <v>4464.79</v>
      </c>
      <c r="E38" s="122">
        <f t="shared" si="1"/>
        <v>10267.605</v>
      </c>
      <c r="F38" s="122">
        <f t="shared" si="1"/>
        <v>10267.605</v>
      </c>
      <c r="G38" s="122">
        <f t="shared" si="1"/>
        <v>25000</v>
      </c>
      <c r="H38" s="29"/>
    </row>
    <row r="39" spans="1:8" ht="13.5" thickBot="1">
      <c r="A39" s="40" t="s">
        <v>9</v>
      </c>
      <c r="B39" s="143"/>
      <c r="C39" s="27"/>
      <c r="D39" s="27"/>
      <c r="E39" s="27"/>
      <c r="F39" s="142"/>
      <c r="G39" s="142"/>
    </row>
    <row r="40" spans="1:8">
      <c r="A40" s="41" t="s">
        <v>14</v>
      </c>
      <c r="B40" s="143"/>
      <c r="C40" s="27"/>
      <c r="D40" s="27"/>
      <c r="E40" s="27"/>
      <c r="F40" s="142"/>
      <c r="G40" s="142"/>
    </row>
    <row r="41" spans="1:8">
      <c r="A41" s="30"/>
      <c r="B41" s="144"/>
      <c r="C41" s="27"/>
      <c r="D41" s="27"/>
      <c r="E41" s="27"/>
      <c r="F41" s="142"/>
      <c r="G41" s="142"/>
    </row>
    <row r="42" spans="1:8">
      <c r="A42" s="30"/>
      <c r="B42" s="142"/>
      <c r="C42" s="32"/>
      <c r="D42" s="27"/>
      <c r="E42" s="27"/>
      <c r="F42" s="142"/>
      <c r="G42" s="142"/>
    </row>
    <row r="43" spans="1:8" ht="13.5" thickBot="1">
      <c r="A43" s="30" t="s">
        <v>20</v>
      </c>
      <c r="B43" s="145">
        <v>0</v>
      </c>
      <c r="C43" s="145">
        <f>SUM(C40:C42)</f>
        <v>0</v>
      </c>
      <c r="D43" s="145">
        <f>SUM(D40:D42)</f>
        <v>0</v>
      </c>
      <c r="E43" s="145">
        <f>SUM(E40:E42)</f>
        <v>0</v>
      </c>
      <c r="F43" s="145">
        <f>SUM(F40:F42)</f>
        <v>0</v>
      </c>
      <c r="G43" s="145">
        <f>SUM(G40:G42)</f>
        <v>0</v>
      </c>
      <c r="H43" s="29"/>
    </row>
    <row r="44" spans="1:8" ht="13.5" thickBot="1">
      <c r="A44" s="40" t="s">
        <v>10</v>
      </c>
      <c r="B44" s="143"/>
      <c r="C44" s="27"/>
      <c r="D44" s="27"/>
      <c r="E44" s="27"/>
      <c r="F44" s="142"/>
      <c r="G44" s="142"/>
    </row>
    <row r="45" spans="1:8">
      <c r="A45" s="68" t="s">
        <v>35</v>
      </c>
      <c r="B45" s="146">
        <v>100348.57</v>
      </c>
      <c r="C45" s="147">
        <v>2050</v>
      </c>
      <c r="D45" s="147">
        <v>35165.78</v>
      </c>
      <c r="E45" s="45">
        <f t="shared" ref="E45:E48" si="2">(B45-C45-D45)/2</f>
        <v>31566.395000000004</v>
      </c>
      <c r="F45" s="45">
        <f t="shared" ref="F45:F48" si="3">B45-C45-D45-E45</f>
        <v>31566.395000000004</v>
      </c>
      <c r="G45" s="45">
        <f t="shared" ref="G45:G48" si="4">SUM(C45:F45)</f>
        <v>100348.57</v>
      </c>
    </row>
    <row r="46" spans="1:8">
      <c r="A46" s="68" t="s">
        <v>37</v>
      </c>
      <c r="B46" s="146">
        <v>20000</v>
      </c>
      <c r="C46" s="27">
        <v>0</v>
      </c>
      <c r="D46" s="27">
        <v>0</v>
      </c>
      <c r="E46" s="45">
        <f t="shared" si="2"/>
        <v>10000</v>
      </c>
      <c r="F46" s="45">
        <f t="shared" si="3"/>
        <v>10000</v>
      </c>
      <c r="G46" s="45">
        <f t="shared" si="4"/>
        <v>20000</v>
      </c>
    </row>
    <row r="47" spans="1:8">
      <c r="A47" s="68" t="s">
        <v>38</v>
      </c>
      <c r="B47" s="146">
        <v>74707.88</v>
      </c>
      <c r="C47" s="27">
        <v>0</v>
      </c>
      <c r="D47" s="147">
        <v>38024.01</v>
      </c>
      <c r="E47" s="45">
        <f t="shared" si="2"/>
        <v>18341.935000000001</v>
      </c>
      <c r="F47" s="45">
        <f t="shared" si="3"/>
        <v>18341.935000000001</v>
      </c>
      <c r="G47" s="45">
        <f t="shared" si="4"/>
        <v>74707.88</v>
      </c>
    </row>
    <row r="48" spans="1:8">
      <c r="A48" s="68" t="s">
        <v>41</v>
      </c>
      <c r="B48" s="146">
        <v>5000</v>
      </c>
      <c r="C48" s="27">
        <v>0</v>
      </c>
      <c r="D48" s="147">
        <v>495</v>
      </c>
      <c r="E48" s="45">
        <f t="shared" si="2"/>
        <v>2252.5</v>
      </c>
      <c r="F48" s="45">
        <f t="shared" si="3"/>
        <v>2252.5</v>
      </c>
      <c r="G48" s="45">
        <f t="shared" si="4"/>
        <v>5000</v>
      </c>
    </row>
    <row r="49" spans="1:8">
      <c r="C49" s="27"/>
      <c r="D49" s="27"/>
      <c r="E49" s="27"/>
      <c r="F49" s="142"/>
      <c r="G49" s="142"/>
    </row>
    <row r="50" spans="1:8" ht="13.5" thickBot="1">
      <c r="A50" s="30" t="s">
        <v>20</v>
      </c>
      <c r="B50" s="122">
        <f t="shared" ref="B50:G50" si="5">SUM(B45:B49)</f>
        <v>200056.45</v>
      </c>
      <c r="C50" s="122">
        <f t="shared" si="5"/>
        <v>2050</v>
      </c>
      <c r="D50" s="122">
        <f t="shared" si="5"/>
        <v>73684.790000000008</v>
      </c>
      <c r="E50" s="122">
        <f t="shared" si="5"/>
        <v>62160.83</v>
      </c>
      <c r="F50" s="122">
        <f t="shared" si="5"/>
        <v>62160.83</v>
      </c>
      <c r="G50" s="122">
        <f t="shared" si="5"/>
        <v>200056.45</v>
      </c>
      <c r="H50" s="29"/>
    </row>
    <row r="51" spans="1:8" ht="13.5" thickBot="1">
      <c r="A51" s="40" t="s">
        <v>11</v>
      </c>
      <c r="B51" s="143"/>
      <c r="C51" s="27"/>
      <c r="D51" s="27"/>
      <c r="E51" s="27"/>
      <c r="F51" s="142"/>
      <c r="G51" s="142"/>
    </row>
    <row r="52" spans="1:8">
      <c r="A52" s="41"/>
      <c r="B52" s="143"/>
      <c r="C52" s="27"/>
      <c r="D52" s="27"/>
      <c r="E52" s="27"/>
      <c r="F52" s="142"/>
      <c r="G52" s="142"/>
    </row>
    <row r="53" spans="1:8">
      <c r="A53" s="41"/>
      <c r="B53" s="143"/>
      <c r="C53" s="27"/>
      <c r="D53" s="27"/>
      <c r="E53" s="27"/>
      <c r="F53" s="142"/>
      <c r="G53" s="142"/>
    </row>
    <row r="54" spans="1:8">
      <c r="A54" s="41"/>
      <c r="B54" s="143"/>
      <c r="C54" s="27"/>
      <c r="D54" s="27"/>
      <c r="E54" s="27"/>
      <c r="F54" s="142"/>
      <c r="G54" s="142"/>
    </row>
    <row r="55" spans="1:8">
      <c r="A55" s="30"/>
      <c r="B55" s="144"/>
      <c r="C55" s="27"/>
      <c r="D55" s="27"/>
      <c r="E55" s="27"/>
      <c r="F55" s="142"/>
      <c r="G55" s="142"/>
    </row>
    <row r="56" spans="1:8">
      <c r="A56" s="30" t="s">
        <v>14</v>
      </c>
      <c r="B56" s="144"/>
      <c r="C56" s="48"/>
      <c r="D56" s="27"/>
      <c r="E56" s="27"/>
      <c r="F56" s="142"/>
      <c r="G56" s="142"/>
    </row>
    <row r="57" spans="1:8">
      <c r="A57" s="30" t="s">
        <v>20</v>
      </c>
      <c r="B57" s="144">
        <v>0</v>
      </c>
      <c r="C57" s="145">
        <f>SUM(C53:C56)</f>
        <v>0</v>
      </c>
      <c r="D57" s="145">
        <f>SUM(D53:D56)</f>
        <v>0</v>
      </c>
      <c r="E57" s="145">
        <f>SUM(E53:E56)</f>
        <v>0</v>
      </c>
      <c r="F57" s="145">
        <f>SUM(F53:F56)</f>
        <v>0</v>
      </c>
      <c r="G57" s="145">
        <f>SUM(G53:G56)</f>
        <v>0</v>
      </c>
      <c r="H57" s="29"/>
    </row>
    <row r="58" spans="1:8">
      <c r="A58" s="34" t="s">
        <v>12</v>
      </c>
      <c r="B58" s="148"/>
      <c r="C58" s="48"/>
      <c r="D58" s="27"/>
      <c r="E58" s="27"/>
      <c r="F58" s="142"/>
      <c r="G58" s="142"/>
    </row>
    <row r="59" spans="1:8">
      <c r="A59" s="41"/>
      <c r="B59" s="143"/>
      <c r="C59" s="27"/>
      <c r="D59" s="27"/>
      <c r="E59" s="27"/>
      <c r="F59" s="142"/>
      <c r="G59" s="142"/>
    </row>
    <row r="60" spans="1:8">
      <c r="A60" s="30"/>
      <c r="B60" s="144"/>
      <c r="C60" s="27"/>
      <c r="D60" s="27"/>
      <c r="E60" s="27"/>
      <c r="F60" s="142"/>
      <c r="G60" s="142"/>
    </row>
    <row r="61" spans="1:8">
      <c r="A61" s="30"/>
      <c r="B61" s="144"/>
      <c r="C61" s="27"/>
      <c r="D61" s="27"/>
      <c r="E61" s="27"/>
      <c r="F61" s="142"/>
      <c r="G61" s="142"/>
    </row>
    <row r="62" spans="1:8">
      <c r="A62" s="30"/>
      <c r="B62" s="144"/>
      <c r="C62" s="27"/>
      <c r="D62" s="27"/>
      <c r="E62" s="27"/>
      <c r="F62" s="142"/>
      <c r="G62" s="142"/>
    </row>
    <row r="63" spans="1:8">
      <c r="A63" s="30"/>
      <c r="B63" s="144"/>
      <c r="C63" s="27"/>
      <c r="D63" s="27"/>
      <c r="E63" s="27"/>
      <c r="F63" s="142"/>
      <c r="G63" s="142"/>
    </row>
    <row r="64" spans="1:8">
      <c r="A64" s="30"/>
      <c r="B64" s="144"/>
      <c r="C64" s="32"/>
      <c r="D64" s="27"/>
      <c r="E64" s="27"/>
      <c r="F64" s="142"/>
      <c r="G64" s="142"/>
    </row>
    <row r="65" spans="1:8">
      <c r="A65" s="30" t="s">
        <v>20</v>
      </c>
      <c r="B65" s="144">
        <v>0</v>
      </c>
      <c r="C65" s="145">
        <f>SUM(C60:C64)</f>
        <v>0</v>
      </c>
      <c r="D65" s="145">
        <f>SUM(D60:D64)</f>
        <v>0</v>
      </c>
      <c r="E65" s="145">
        <f>SUM(E60:E64)</f>
        <v>0</v>
      </c>
      <c r="F65" s="145">
        <f>SUM(F60:F64)</f>
        <v>0</v>
      </c>
      <c r="G65" s="145">
        <f>SUM(G60:G64)</f>
        <v>0</v>
      </c>
      <c r="H65" s="29"/>
    </row>
    <row r="66" spans="1:8">
      <c r="A66" s="51" t="s">
        <v>13</v>
      </c>
      <c r="B66" s="143"/>
      <c r="C66" s="27"/>
      <c r="D66" s="32"/>
      <c r="E66" s="32"/>
      <c r="F66" s="142"/>
      <c r="G66" s="142"/>
    </row>
    <row r="67" spans="1:8">
      <c r="A67" s="68" t="s">
        <v>54</v>
      </c>
      <c r="B67" s="146">
        <v>20000</v>
      </c>
      <c r="C67" s="27">
        <v>0</v>
      </c>
      <c r="D67" s="147">
        <v>2495.4299999999998</v>
      </c>
      <c r="E67" s="45">
        <f t="shared" ref="E67" si="6">(B67-C67-D67)/2</f>
        <v>8752.2849999999999</v>
      </c>
      <c r="F67" s="45">
        <f t="shared" ref="F67" si="7">B67-C67-D67-E67</f>
        <v>8752.2849999999999</v>
      </c>
      <c r="G67" s="45">
        <f t="shared" ref="G67" si="8">SUM(C67:F67)</f>
        <v>20000</v>
      </c>
    </row>
    <row r="68" spans="1:8" s="26" customFormat="1">
      <c r="B68" s="149"/>
      <c r="C68" s="52"/>
      <c r="D68" s="52"/>
      <c r="E68" s="52"/>
      <c r="F68" s="150"/>
      <c r="G68" s="150"/>
    </row>
    <row r="69" spans="1:8" s="1" customFormat="1">
      <c r="A69" s="30" t="s">
        <v>20</v>
      </c>
      <c r="B69" s="123">
        <f>B67</f>
        <v>20000</v>
      </c>
      <c r="C69" s="123">
        <f t="shared" ref="C69:G69" si="9">C67</f>
        <v>0</v>
      </c>
      <c r="D69" s="123">
        <f t="shared" si="9"/>
        <v>2495.4299999999998</v>
      </c>
      <c r="E69" s="123">
        <f t="shared" si="9"/>
        <v>8752.2849999999999</v>
      </c>
      <c r="F69" s="123">
        <f t="shared" si="9"/>
        <v>8752.2849999999999</v>
      </c>
      <c r="G69" s="123">
        <f t="shared" si="9"/>
        <v>20000</v>
      </c>
      <c r="H69" s="43"/>
    </row>
    <row r="70" spans="1:8" s="1" customFormat="1" ht="13.5" thickBot="1">
      <c r="A70" s="30"/>
      <c r="B70" s="144"/>
      <c r="C70" s="145"/>
      <c r="D70" s="145"/>
      <c r="E70" s="145"/>
      <c r="F70" s="145"/>
      <c r="G70" s="145"/>
      <c r="H70" s="43"/>
    </row>
    <row r="71" spans="1:8" ht="16.5" thickBot="1">
      <c r="A71" s="17" t="s">
        <v>22</v>
      </c>
      <c r="B71" s="38">
        <f t="shared" ref="B71" si="10">B69+B65+B57+B50+B43+B38</f>
        <v>245056.45</v>
      </c>
      <c r="C71" s="38">
        <f>C69+C65+C57+C50+C43+C38</f>
        <v>2050</v>
      </c>
      <c r="D71" s="38">
        <f t="shared" ref="D71:G71" si="11">D69+D65+D57+D50+D43+D38</f>
        <v>80645.009999999995</v>
      </c>
      <c r="E71" s="38">
        <f t="shared" si="11"/>
        <v>81180.72</v>
      </c>
      <c r="F71" s="38">
        <f t="shared" si="11"/>
        <v>81180.72</v>
      </c>
      <c r="G71" s="38">
        <f t="shared" si="11"/>
        <v>245056.45</v>
      </c>
      <c r="H71" s="29"/>
    </row>
    <row r="72" spans="1:8" s="1" customFormat="1">
      <c r="A72" s="30"/>
      <c r="B72" s="144"/>
      <c r="C72" s="145"/>
      <c r="D72" s="145"/>
      <c r="E72" s="145"/>
      <c r="F72" s="145"/>
      <c r="G72" s="145"/>
      <c r="H72" s="43"/>
    </row>
    <row r="73" spans="1:8" ht="18">
      <c r="A73" s="56" t="s">
        <v>78</v>
      </c>
      <c r="B73" s="151"/>
      <c r="C73" s="58">
        <f>C71+C31</f>
        <v>136878.81000000003</v>
      </c>
      <c r="D73" s="58">
        <f>D71+D31</f>
        <v>195733.27</v>
      </c>
      <c r="E73" s="58">
        <f>E71+E31</f>
        <v>294487.53999999998</v>
      </c>
      <c r="F73" s="58">
        <f>F71+F31</f>
        <v>294487.53999999998</v>
      </c>
      <c r="G73" s="59">
        <f>G71+G31</f>
        <v>921587.16000000015</v>
      </c>
    </row>
    <row r="77" spans="1:8">
      <c r="A77" s="30"/>
      <c r="B77" s="144"/>
    </row>
  </sheetData>
  <printOptions horizontalCentered="1" gridLines="1"/>
  <pageMargins left="0.27" right="0.25" top="0.6" bottom="0.56000000000000005" header="0.27" footer="0.21"/>
  <pageSetup scale="88" fitToHeight="5" orientation="landscape" r:id="rId1"/>
  <headerFooter>
    <oddFooter>&amp;L&amp;F&amp;RPage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Normal="100" workbookViewId="0">
      <pane xSplit="1" ySplit="4" topLeftCell="B50" activePane="bottomRight" state="frozen"/>
      <selection pane="topRight" activeCell="B1" sqref="B1"/>
      <selection pane="bottomLeft" activeCell="A5" sqref="A5"/>
      <selection pane="bottomRight" activeCell="G75" sqref="G75"/>
    </sheetView>
  </sheetViews>
  <sheetFormatPr defaultRowHeight="12.75"/>
  <cols>
    <col min="1" max="1" width="62.85546875" style="4" bestFit="1" customWidth="1"/>
    <col min="2" max="2" width="20.7109375" style="88" bestFit="1" customWidth="1"/>
    <col min="3" max="4" width="18" style="2" bestFit="1" customWidth="1"/>
    <col min="5" max="5" width="18" style="3" bestFit="1" customWidth="1"/>
    <col min="6" max="7" width="18" style="4" bestFit="1" customWidth="1"/>
    <col min="8" max="8" width="10.85546875" style="4" customWidth="1"/>
    <col min="9" max="16384" width="9.140625" style="4"/>
  </cols>
  <sheetData>
    <row r="1" spans="1:7">
      <c r="A1" s="1" t="s">
        <v>61</v>
      </c>
      <c r="B1" s="77"/>
    </row>
    <row r="2" spans="1:7">
      <c r="A2" s="1"/>
      <c r="B2" s="77"/>
    </row>
    <row r="3" spans="1:7" s="8" customFormat="1" ht="20.25" customHeight="1" thickBot="1">
      <c r="A3" s="5" t="s">
        <v>80</v>
      </c>
      <c r="B3" s="78"/>
      <c r="C3" s="6"/>
      <c r="D3" s="6"/>
      <c r="E3" s="7"/>
    </row>
    <row r="4" spans="1:7" s="9" customFormat="1" ht="26.25" thickBot="1">
      <c r="B4" s="79" t="s">
        <v>23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80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81"/>
      <c r="C6" s="19"/>
      <c r="D6" s="19"/>
      <c r="E6" s="20"/>
    </row>
    <row r="7" spans="1:7" s="9" customFormat="1" ht="16.5" thickBot="1">
      <c r="A7" s="21"/>
      <c r="B7" s="82"/>
    </row>
    <row r="8" spans="1:7" s="25" customFormat="1" ht="13.5" thickBot="1">
      <c r="A8" s="22" t="s">
        <v>0</v>
      </c>
      <c r="B8" s="83"/>
      <c r="C8" s="24"/>
      <c r="D8" s="24"/>
      <c r="E8" s="3"/>
    </row>
    <row r="9" spans="1:7">
      <c r="B9" s="84"/>
      <c r="C9" s="27"/>
      <c r="D9" s="28"/>
      <c r="E9" s="27"/>
      <c r="F9" s="29"/>
      <c r="G9" s="29"/>
    </row>
    <row r="10" spans="1:7">
      <c r="B10" s="84"/>
      <c r="C10" s="27"/>
      <c r="D10" s="28"/>
      <c r="E10" s="27"/>
      <c r="F10" s="29"/>
      <c r="G10" s="29"/>
    </row>
    <row r="11" spans="1:7">
      <c r="A11" s="30"/>
      <c r="B11" s="85"/>
      <c r="C11" s="32"/>
      <c r="D11" s="33"/>
      <c r="E11" s="32"/>
      <c r="F11" s="43"/>
      <c r="G11" s="43"/>
    </row>
    <row r="12" spans="1:7">
      <c r="A12" s="30" t="s">
        <v>20</v>
      </c>
      <c r="B12" s="77">
        <v>1777604.2999999996</v>
      </c>
      <c r="C12" s="43">
        <f>$B12/4</f>
        <v>444401.0749999999</v>
      </c>
      <c r="D12" s="43">
        <f t="shared" ref="D12:F12" si="0">$B12/4</f>
        <v>444401.0749999999</v>
      </c>
      <c r="E12" s="43">
        <f t="shared" si="0"/>
        <v>444401.0749999999</v>
      </c>
      <c r="F12" s="43">
        <f t="shared" si="0"/>
        <v>444401.0749999999</v>
      </c>
      <c r="G12" s="43">
        <f>SUM(C12:F12)</f>
        <v>1777604.2999999996</v>
      </c>
    </row>
    <row r="13" spans="1:7">
      <c r="A13" s="34" t="s">
        <v>1</v>
      </c>
      <c r="B13" s="91"/>
      <c r="C13" s="73"/>
      <c r="D13" s="74"/>
      <c r="E13" s="75"/>
      <c r="F13" s="1"/>
      <c r="G13" s="1"/>
    </row>
    <row r="14" spans="1:7">
      <c r="B14" s="92"/>
      <c r="C14" s="32"/>
      <c r="D14" s="33"/>
      <c r="E14" s="32"/>
      <c r="F14" s="43"/>
      <c r="G14" s="43"/>
    </row>
    <row r="15" spans="1:7">
      <c r="A15" s="30"/>
      <c r="B15" s="85"/>
      <c r="C15" s="32"/>
      <c r="D15" s="33"/>
      <c r="E15" s="32"/>
      <c r="F15" s="43"/>
      <c r="G15" s="43"/>
    </row>
    <row r="16" spans="1:7">
      <c r="B16" s="77"/>
      <c r="C16" s="32"/>
      <c r="D16" s="33"/>
      <c r="E16" s="32"/>
      <c r="F16" s="43"/>
      <c r="G16" s="43"/>
    </row>
    <row r="17" spans="1:8">
      <c r="A17" s="3" t="s">
        <v>20</v>
      </c>
      <c r="B17" s="77">
        <v>1721093.8299999998</v>
      </c>
      <c r="C17" s="43">
        <f>$B17/4</f>
        <v>430273.45749999996</v>
      </c>
      <c r="D17" s="43">
        <f t="shared" ref="D17:F17" si="1">$B17/4</f>
        <v>430273.45749999996</v>
      </c>
      <c r="E17" s="43">
        <f t="shared" si="1"/>
        <v>430273.45749999996</v>
      </c>
      <c r="F17" s="43">
        <f t="shared" si="1"/>
        <v>430273.45749999996</v>
      </c>
      <c r="G17" s="43">
        <f>SUM(C17:F17)</f>
        <v>1721093.8299999998</v>
      </c>
    </row>
    <row r="18" spans="1:8">
      <c r="A18" s="34" t="s">
        <v>2</v>
      </c>
      <c r="B18" s="77"/>
      <c r="C18" s="32"/>
      <c r="D18" s="33"/>
      <c r="E18" s="32"/>
      <c r="F18" s="43"/>
      <c r="G18" s="43"/>
    </row>
    <row r="19" spans="1:8">
      <c r="B19" s="77"/>
      <c r="C19" s="32"/>
      <c r="D19" s="33"/>
      <c r="E19" s="32"/>
      <c r="F19" s="43"/>
      <c r="G19" s="43"/>
    </row>
    <row r="20" spans="1:8">
      <c r="A20" s="30"/>
      <c r="B20" s="77"/>
      <c r="C20" s="32"/>
      <c r="D20" s="33"/>
      <c r="E20" s="32"/>
      <c r="F20" s="43"/>
      <c r="G20" s="43"/>
    </row>
    <row r="21" spans="1:8">
      <c r="B21" s="77"/>
      <c r="C21" s="32"/>
      <c r="D21" s="33"/>
      <c r="E21" s="32"/>
      <c r="F21" s="43"/>
      <c r="G21" s="43"/>
    </row>
    <row r="22" spans="1:8">
      <c r="A22" s="30"/>
      <c r="B22" s="77"/>
      <c r="C22" s="38"/>
      <c r="D22" s="33"/>
      <c r="E22" s="42"/>
      <c r="F22" s="43"/>
      <c r="G22" s="43"/>
    </row>
    <row r="23" spans="1:8" ht="13.5" thickBot="1">
      <c r="A23" s="30" t="s">
        <v>20</v>
      </c>
      <c r="B23" s="77"/>
      <c r="C23" s="43">
        <f>$B23/4</f>
        <v>0</v>
      </c>
      <c r="D23" s="43">
        <f t="shared" ref="D23:F23" si="2">$B23/4</f>
        <v>0</v>
      </c>
      <c r="E23" s="43">
        <f t="shared" si="2"/>
        <v>0</v>
      </c>
      <c r="F23" s="43">
        <f t="shared" si="2"/>
        <v>0</v>
      </c>
      <c r="G23" s="43">
        <f>SUM(C23:F23)</f>
        <v>0</v>
      </c>
    </row>
    <row r="24" spans="1:8" s="1" customFormat="1" ht="13.5" thickBot="1">
      <c r="A24" s="40" t="s">
        <v>4</v>
      </c>
      <c r="B24" s="77"/>
      <c r="C24" s="42"/>
      <c r="D24" s="32"/>
      <c r="E24" s="42"/>
      <c r="F24" s="43"/>
      <c r="G24" s="43"/>
    </row>
    <row r="25" spans="1:8" s="1" customFormat="1">
      <c r="A25" s="4"/>
      <c r="B25" s="77"/>
      <c r="C25" s="43"/>
      <c r="D25" s="32"/>
      <c r="E25" s="42"/>
      <c r="F25" s="43"/>
      <c r="G25" s="43"/>
    </row>
    <row r="26" spans="1:8" s="1" customFormat="1">
      <c r="A26" s="30" t="s">
        <v>20</v>
      </c>
      <c r="B26" s="77">
        <v>891288.67000000016</v>
      </c>
      <c r="C26" s="43">
        <f>$B26/4</f>
        <v>222822.16750000004</v>
      </c>
      <c r="D26" s="43">
        <f t="shared" ref="D26:F26" si="3">$B26/4</f>
        <v>222822.16750000004</v>
      </c>
      <c r="E26" s="43">
        <f t="shared" si="3"/>
        <v>222822.16750000004</v>
      </c>
      <c r="F26" s="43">
        <f t="shared" si="3"/>
        <v>222822.16750000004</v>
      </c>
      <c r="G26" s="43">
        <f>SUM(C26:F26)</f>
        <v>891288.67000000016</v>
      </c>
    </row>
    <row r="27" spans="1:8" s="1" customFormat="1">
      <c r="A27" s="34" t="s">
        <v>3</v>
      </c>
      <c r="B27" s="77"/>
      <c r="C27" s="48"/>
      <c r="D27" s="32"/>
      <c r="E27" s="42"/>
      <c r="F27" s="43"/>
      <c r="G27" s="43"/>
    </row>
    <row r="28" spans="1:8">
      <c r="B28" s="92"/>
      <c r="C28" s="43"/>
      <c r="D28" s="43"/>
      <c r="E28" s="42"/>
      <c r="F28" s="43"/>
      <c r="G28" s="43"/>
    </row>
    <row r="29" spans="1:8">
      <c r="A29" s="30" t="s">
        <v>20</v>
      </c>
      <c r="B29" s="85"/>
      <c r="C29" s="43">
        <f>$B29/4</f>
        <v>0</v>
      </c>
      <c r="D29" s="43">
        <f t="shared" ref="D29:F29" si="4">$B29/4</f>
        <v>0</v>
      </c>
      <c r="E29" s="43">
        <f t="shared" si="4"/>
        <v>0</v>
      </c>
      <c r="F29" s="43">
        <f t="shared" si="4"/>
        <v>0</v>
      </c>
      <c r="G29" s="43">
        <f>SUM(C29:F29)</f>
        <v>0</v>
      </c>
    </row>
    <row r="30" spans="1:8" ht="13.5" thickBot="1">
      <c r="A30" s="30"/>
      <c r="B30" s="85"/>
      <c r="C30" s="29"/>
      <c r="D30" s="29"/>
      <c r="E30" s="29"/>
      <c r="F30" s="29"/>
      <c r="G30" s="29"/>
    </row>
    <row r="31" spans="1:8" ht="16.5" thickBot="1">
      <c r="A31" s="17" t="s">
        <v>21</v>
      </c>
      <c r="B31" s="38">
        <f>B26+B17+B12</f>
        <v>4389986.8</v>
      </c>
      <c r="C31" s="38">
        <f>C29+C26+C23+C17+C12</f>
        <v>1097496.7</v>
      </c>
      <c r="D31" s="38">
        <f>D29+D26+D23+D17+D12</f>
        <v>1097496.7</v>
      </c>
      <c r="E31" s="38">
        <f>E29+E26+E23+E17+E12</f>
        <v>1097496.7</v>
      </c>
      <c r="F31" s="38">
        <f>F29+F26+F23+F17+F12</f>
        <v>1097496.7</v>
      </c>
      <c r="G31" s="38">
        <f>G29+G26+G23+G17+G12</f>
        <v>4389986.8</v>
      </c>
      <c r="H31" s="29"/>
    </row>
    <row r="32" spans="1:8" ht="13.5" thickBot="1">
      <c r="A32" s="30"/>
      <c r="B32" s="85"/>
      <c r="C32" s="29"/>
      <c r="D32" s="29"/>
      <c r="E32" s="29"/>
      <c r="F32" s="29"/>
      <c r="G32" s="29"/>
    </row>
    <row r="33" spans="1:8" ht="16.5" thickBot="1">
      <c r="A33" s="17" t="s">
        <v>5</v>
      </c>
      <c r="B33" s="81"/>
      <c r="C33" s="4"/>
      <c r="D33" s="4"/>
      <c r="E33" s="4"/>
    </row>
    <row r="34" spans="1:8" ht="16.5" thickBot="1">
      <c r="A34" s="46"/>
      <c r="B34" s="81"/>
      <c r="C34" s="44"/>
      <c r="D34" s="27"/>
      <c r="E34" s="39"/>
      <c r="F34" s="29"/>
      <c r="G34" s="29"/>
    </row>
    <row r="35" spans="1:8" ht="13.5" thickBot="1">
      <c r="A35" s="40" t="s">
        <v>7</v>
      </c>
      <c r="B35" s="87"/>
      <c r="C35" s="27"/>
      <c r="D35" s="27"/>
      <c r="E35" s="39"/>
      <c r="F35" s="29"/>
      <c r="G35" s="29"/>
    </row>
    <row r="36" spans="1:8">
      <c r="A36" t="s">
        <v>25</v>
      </c>
      <c r="B36" s="86">
        <v>87470.42</v>
      </c>
      <c r="C36" s="29">
        <f>$B36/4</f>
        <v>21867.605</v>
      </c>
      <c r="D36" s="29">
        <f t="shared" ref="D36:F38" si="5">$B36/4</f>
        <v>21867.605</v>
      </c>
      <c r="E36" s="29">
        <f t="shared" si="5"/>
        <v>21867.605</v>
      </c>
      <c r="F36" s="29">
        <f t="shared" si="5"/>
        <v>21867.605</v>
      </c>
      <c r="G36" s="29">
        <f>SUM(C36:F36)</f>
        <v>87470.42</v>
      </c>
    </row>
    <row r="37" spans="1:8">
      <c r="A37" t="s">
        <v>63</v>
      </c>
      <c r="B37" s="86">
        <v>50000</v>
      </c>
      <c r="C37" s="29">
        <f t="shared" ref="C37:C38" si="6">$B37/4</f>
        <v>12500</v>
      </c>
      <c r="D37" s="29">
        <f t="shared" si="5"/>
        <v>12500</v>
      </c>
      <c r="E37" s="29">
        <f t="shared" si="5"/>
        <v>12500</v>
      </c>
      <c r="F37" s="29">
        <f t="shared" si="5"/>
        <v>12500</v>
      </c>
      <c r="G37" s="29">
        <f t="shared" ref="G37:G38" si="7">SUM(C37:F37)</f>
        <v>50000</v>
      </c>
    </row>
    <row r="38" spans="1:8">
      <c r="A38" t="s">
        <v>65</v>
      </c>
      <c r="B38" s="86">
        <v>29248</v>
      </c>
      <c r="C38" s="29">
        <f t="shared" si="6"/>
        <v>7312</v>
      </c>
      <c r="D38" s="29">
        <f t="shared" si="5"/>
        <v>7312</v>
      </c>
      <c r="E38" s="29">
        <f t="shared" si="5"/>
        <v>7312</v>
      </c>
      <c r="F38" s="29">
        <f t="shared" si="5"/>
        <v>7312</v>
      </c>
      <c r="G38" s="29">
        <f t="shared" si="7"/>
        <v>29248</v>
      </c>
    </row>
    <row r="39" spans="1:8">
      <c r="A39" s="30"/>
      <c r="B39" s="89"/>
      <c r="C39" s="48"/>
      <c r="D39" s="27"/>
      <c r="E39" s="39"/>
      <c r="F39" s="29"/>
      <c r="G39" s="29"/>
    </row>
    <row r="40" spans="1:8" ht="13.5" thickBot="1">
      <c r="A40" s="30" t="s">
        <v>20</v>
      </c>
      <c r="B40" s="89">
        <f t="shared" ref="B40:G40" si="8">SUM(B36:B39)</f>
        <v>166718.41999999998</v>
      </c>
      <c r="C40" s="43">
        <f t="shared" si="8"/>
        <v>41679.604999999996</v>
      </c>
      <c r="D40" s="43">
        <f t="shared" si="8"/>
        <v>41679.604999999996</v>
      </c>
      <c r="E40" s="43">
        <f t="shared" si="8"/>
        <v>41679.604999999996</v>
      </c>
      <c r="F40" s="43">
        <f t="shared" si="8"/>
        <v>41679.604999999996</v>
      </c>
      <c r="G40" s="43">
        <f t="shared" si="8"/>
        <v>166718.41999999998</v>
      </c>
      <c r="H40" s="29"/>
    </row>
    <row r="41" spans="1:8" ht="13.5" thickBot="1">
      <c r="A41" s="40" t="s">
        <v>9</v>
      </c>
      <c r="B41" s="87"/>
      <c r="C41" s="39"/>
      <c r="D41" s="39"/>
      <c r="E41" s="39"/>
      <c r="F41" s="29"/>
      <c r="G41" s="29"/>
    </row>
    <row r="42" spans="1:8">
      <c r="A42" t="s">
        <v>29</v>
      </c>
      <c r="B42" s="86">
        <v>6600</v>
      </c>
      <c r="C42" s="29">
        <f>$B42/4</f>
        <v>1650</v>
      </c>
      <c r="D42" s="29">
        <f t="shared" ref="D42:F42" si="9">$B42/4</f>
        <v>1650</v>
      </c>
      <c r="E42" s="29">
        <f t="shared" si="9"/>
        <v>1650</v>
      </c>
      <c r="F42" s="29">
        <f t="shared" si="9"/>
        <v>1650</v>
      </c>
      <c r="G42" s="29">
        <f>SUM(C42:F42)</f>
        <v>6600</v>
      </c>
    </row>
    <row r="43" spans="1:8">
      <c r="A43" s="30"/>
      <c r="B43" s="89"/>
      <c r="C43" s="42"/>
      <c r="D43" s="39"/>
      <c r="E43" s="39"/>
      <c r="F43" s="29"/>
      <c r="G43" s="29"/>
    </row>
    <row r="44" spans="1:8" ht="13.5" thickBot="1">
      <c r="A44" s="30" t="s">
        <v>20</v>
      </c>
      <c r="B44" s="89">
        <f>B42</f>
        <v>6600</v>
      </c>
      <c r="C44" s="43">
        <f>SUM(C42:C43)</f>
        <v>1650</v>
      </c>
      <c r="D44" s="43">
        <f>SUM(D42:D43)</f>
        <v>1650</v>
      </c>
      <c r="E44" s="43">
        <f>SUM(E42:E43)</f>
        <v>1650</v>
      </c>
      <c r="F44" s="43">
        <f>SUM(F42:F43)</f>
        <v>1650</v>
      </c>
      <c r="G44" s="43">
        <f>SUM(G42:G43)</f>
        <v>6600</v>
      </c>
      <c r="H44" s="29"/>
    </row>
    <row r="45" spans="1:8" ht="13.5" thickBot="1">
      <c r="A45" s="40" t="s">
        <v>10</v>
      </c>
      <c r="B45" s="87"/>
      <c r="C45" s="39"/>
      <c r="D45" s="39"/>
      <c r="E45" s="39"/>
      <c r="F45" s="29"/>
      <c r="G45" s="29"/>
    </row>
    <row r="46" spans="1:8">
      <c r="A46" t="s">
        <v>31</v>
      </c>
      <c r="B46" s="86">
        <v>107000</v>
      </c>
      <c r="C46" s="29">
        <f>$B46/4</f>
        <v>26750</v>
      </c>
      <c r="D46" s="29">
        <f t="shared" ref="C46:F54" si="10">$B46/4</f>
        <v>26750</v>
      </c>
      <c r="E46" s="29">
        <f t="shared" si="10"/>
        <v>26750</v>
      </c>
      <c r="F46" s="29">
        <f t="shared" si="10"/>
        <v>26750</v>
      </c>
      <c r="G46" s="29">
        <f>SUM(C46:F46)</f>
        <v>107000</v>
      </c>
    </row>
    <row r="47" spans="1:8">
      <c r="A47" t="s">
        <v>35</v>
      </c>
      <c r="B47" s="86">
        <v>3155676.83</v>
      </c>
      <c r="C47" s="29">
        <f t="shared" si="10"/>
        <v>788919.20750000002</v>
      </c>
      <c r="D47" s="29">
        <f t="shared" si="10"/>
        <v>788919.20750000002</v>
      </c>
      <c r="E47" s="29">
        <f t="shared" si="10"/>
        <v>788919.20750000002</v>
      </c>
      <c r="F47" s="29">
        <f t="shared" si="10"/>
        <v>788919.20750000002</v>
      </c>
      <c r="G47" s="29">
        <f t="shared" ref="G47:G54" si="11">SUM(C47:F47)</f>
        <v>3155676.83</v>
      </c>
    </row>
    <row r="48" spans="1:8">
      <c r="A48" t="s">
        <v>37</v>
      </c>
      <c r="B48" s="86">
        <v>28648</v>
      </c>
      <c r="C48" s="29">
        <f t="shared" si="10"/>
        <v>7162</v>
      </c>
      <c r="D48" s="29">
        <f t="shared" si="10"/>
        <v>7162</v>
      </c>
      <c r="E48" s="29">
        <f t="shared" si="10"/>
        <v>7162</v>
      </c>
      <c r="F48" s="29">
        <f t="shared" si="10"/>
        <v>7162</v>
      </c>
      <c r="G48" s="29">
        <f t="shared" si="11"/>
        <v>28648</v>
      </c>
    </row>
    <row r="49" spans="1:8">
      <c r="A49" t="s">
        <v>38</v>
      </c>
      <c r="B49" s="86">
        <v>202000</v>
      </c>
      <c r="C49" s="29">
        <f t="shared" si="10"/>
        <v>50500</v>
      </c>
      <c r="D49" s="29">
        <f t="shared" si="10"/>
        <v>50500</v>
      </c>
      <c r="E49" s="29">
        <f t="shared" si="10"/>
        <v>50500</v>
      </c>
      <c r="F49" s="29">
        <f t="shared" si="10"/>
        <v>50500</v>
      </c>
      <c r="G49" s="29">
        <f t="shared" si="11"/>
        <v>202000</v>
      </c>
    </row>
    <row r="50" spans="1:8">
      <c r="A50" t="s">
        <v>39</v>
      </c>
      <c r="B50" s="86">
        <v>45000</v>
      </c>
      <c r="C50" s="29">
        <f t="shared" si="10"/>
        <v>11250</v>
      </c>
      <c r="D50" s="29">
        <f t="shared" si="10"/>
        <v>11250</v>
      </c>
      <c r="E50" s="29">
        <f t="shared" si="10"/>
        <v>11250</v>
      </c>
      <c r="F50" s="29">
        <f t="shared" si="10"/>
        <v>11250</v>
      </c>
      <c r="G50" s="29">
        <f t="shared" si="11"/>
        <v>45000</v>
      </c>
    </row>
    <row r="51" spans="1:8">
      <c r="A51" t="s">
        <v>41</v>
      </c>
      <c r="B51" s="86">
        <v>25000</v>
      </c>
      <c r="C51" s="29">
        <f t="shared" si="10"/>
        <v>6250</v>
      </c>
      <c r="D51" s="29">
        <f t="shared" si="10"/>
        <v>6250</v>
      </c>
      <c r="E51" s="29">
        <f t="shared" si="10"/>
        <v>6250</v>
      </c>
      <c r="F51" s="29">
        <f t="shared" si="10"/>
        <v>6250</v>
      </c>
      <c r="G51" s="29">
        <f t="shared" si="11"/>
        <v>25000</v>
      </c>
    </row>
    <row r="52" spans="1:8">
      <c r="A52" t="s">
        <v>42</v>
      </c>
      <c r="B52" s="86">
        <v>2000</v>
      </c>
      <c r="C52" s="29">
        <f t="shared" si="10"/>
        <v>500</v>
      </c>
      <c r="D52" s="29">
        <f t="shared" si="10"/>
        <v>500</v>
      </c>
      <c r="E52" s="29">
        <f t="shared" si="10"/>
        <v>500</v>
      </c>
      <c r="F52" s="29">
        <f t="shared" si="10"/>
        <v>500</v>
      </c>
      <c r="G52" s="29">
        <f t="shared" si="11"/>
        <v>2000</v>
      </c>
    </row>
    <row r="53" spans="1:8">
      <c r="A53" t="s">
        <v>43</v>
      </c>
      <c r="B53" s="86">
        <v>39000</v>
      </c>
      <c r="C53" s="29">
        <f t="shared" si="10"/>
        <v>9750</v>
      </c>
      <c r="D53" s="29">
        <f t="shared" si="10"/>
        <v>9750</v>
      </c>
      <c r="E53" s="29">
        <f t="shared" si="10"/>
        <v>9750</v>
      </c>
      <c r="F53" s="29">
        <f t="shared" si="10"/>
        <v>9750</v>
      </c>
      <c r="G53" s="29">
        <f t="shared" si="11"/>
        <v>39000</v>
      </c>
    </row>
    <row r="54" spans="1:8">
      <c r="A54" t="s">
        <v>46</v>
      </c>
      <c r="B54" s="86">
        <v>28500</v>
      </c>
      <c r="C54" s="29">
        <f t="shared" si="10"/>
        <v>7125</v>
      </c>
      <c r="D54" s="29">
        <f t="shared" si="10"/>
        <v>7125</v>
      </c>
      <c r="E54" s="29">
        <f t="shared" si="10"/>
        <v>7125</v>
      </c>
      <c r="F54" s="29">
        <f t="shared" si="10"/>
        <v>7125</v>
      </c>
      <c r="G54" s="29">
        <f t="shared" si="11"/>
        <v>28500</v>
      </c>
    </row>
    <row r="55" spans="1:8">
      <c r="A55"/>
      <c r="B55" s="86"/>
      <c r="C55" s="29"/>
      <c r="D55" s="29"/>
      <c r="E55" s="29"/>
      <c r="F55" s="29"/>
      <c r="G55" s="29"/>
    </row>
    <row r="56" spans="1:8" ht="13.5" thickBot="1">
      <c r="A56" s="30" t="s">
        <v>20</v>
      </c>
      <c r="B56" s="89">
        <f>SUM(B46:B54)</f>
        <v>3632824.83</v>
      </c>
      <c r="C56" s="43">
        <f>SUM(C46:C54)</f>
        <v>908206.20750000002</v>
      </c>
      <c r="D56" s="43">
        <f t="shared" ref="D56:G56" si="12">SUM(D46:D54)</f>
        <v>908206.20750000002</v>
      </c>
      <c r="E56" s="43">
        <f t="shared" si="12"/>
        <v>908206.20750000002</v>
      </c>
      <c r="F56" s="43">
        <f t="shared" si="12"/>
        <v>908206.20750000002</v>
      </c>
      <c r="G56" s="43">
        <f t="shared" si="12"/>
        <v>3632824.83</v>
      </c>
      <c r="H56" s="29"/>
    </row>
    <row r="57" spans="1:8" ht="13.5" thickBot="1">
      <c r="A57" s="40" t="s">
        <v>11</v>
      </c>
      <c r="B57" s="87"/>
      <c r="C57" s="39"/>
      <c r="D57" s="39"/>
      <c r="E57" s="39"/>
      <c r="F57" s="29"/>
      <c r="G57" s="29"/>
    </row>
    <row r="58" spans="1:8">
      <c r="A58" t="s">
        <v>48</v>
      </c>
      <c r="B58" s="86">
        <v>18400000</v>
      </c>
      <c r="C58" s="29">
        <f t="shared" ref="C58:F59" si="13">$B58/4</f>
        <v>4600000</v>
      </c>
      <c r="D58" s="29">
        <f t="shared" si="13"/>
        <v>4600000</v>
      </c>
      <c r="E58" s="29">
        <f t="shared" si="13"/>
        <v>4600000</v>
      </c>
      <c r="F58" s="29">
        <f t="shared" si="13"/>
        <v>4600000</v>
      </c>
      <c r="G58" s="29">
        <f t="shared" ref="G58:G59" si="14">SUM(C58:F58)</f>
        <v>18400000</v>
      </c>
    </row>
    <row r="59" spans="1:8">
      <c r="A59" t="s">
        <v>49</v>
      </c>
      <c r="B59" s="86">
        <v>98000</v>
      </c>
      <c r="C59" s="29">
        <f t="shared" si="13"/>
        <v>24500</v>
      </c>
      <c r="D59" s="29">
        <f t="shared" si="13"/>
        <v>24500</v>
      </c>
      <c r="E59" s="29">
        <f t="shared" si="13"/>
        <v>24500</v>
      </c>
      <c r="F59" s="29">
        <f t="shared" si="13"/>
        <v>24500</v>
      </c>
      <c r="G59" s="29">
        <f t="shared" si="14"/>
        <v>98000</v>
      </c>
    </row>
    <row r="60" spans="1:8">
      <c r="A60" s="30" t="s">
        <v>20</v>
      </c>
      <c r="B60" s="89">
        <f t="shared" ref="B60:G60" si="15">SUM(B58:B59)</f>
        <v>18498000</v>
      </c>
      <c r="C60" s="43">
        <f t="shared" si="15"/>
        <v>4624500</v>
      </c>
      <c r="D60" s="43">
        <f t="shared" si="15"/>
        <v>4624500</v>
      </c>
      <c r="E60" s="43">
        <f t="shared" si="15"/>
        <v>4624500</v>
      </c>
      <c r="F60" s="43">
        <f t="shared" si="15"/>
        <v>4624500</v>
      </c>
      <c r="G60" s="43">
        <f t="shared" si="15"/>
        <v>18498000</v>
      </c>
      <c r="H60" s="29"/>
    </row>
    <row r="61" spans="1:8">
      <c r="A61" s="34" t="s">
        <v>12</v>
      </c>
      <c r="B61" s="83"/>
      <c r="C61" s="48"/>
      <c r="D61" s="49"/>
      <c r="E61" s="39"/>
      <c r="F61" s="29"/>
      <c r="G61" s="29"/>
    </row>
    <row r="62" spans="1:8">
      <c r="A62" t="s">
        <v>50</v>
      </c>
      <c r="B62" s="86">
        <v>12697232.76</v>
      </c>
      <c r="C62" s="29">
        <f t="shared" ref="C62:F64" si="16">$B62/4</f>
        <v>3174308.19</v>
      </c>
      <c r="D62" s="29">
        <f t="shared" si="16"/>
        <v>3174308.19</v>
      </c>
      <c r="E62" s="29">
        <f t="shared" si="16"/>
        <v>3174308.19</v>
      </c>
      <c r="F62" s="29">
        <f t="shared" si="16"/>
        <v>3174308.19</v>
      </c>
      <c r="G62" s="29">
        <f t="shared" ref="G62:G64" si="17">SUM(C62:F62)</f>
        <v>12697232.76</v>
      </c>
    </row>
    <row r="63" spans="1:8">
      <c r="A63" t="s">
        <v>51</v>
      </c>
      <c r="B63" s="86">
        <v>2169891.62</v>
      </c>
      <c r="C63" s="29">
        <f t="shared" si="16"/>
        <v>542472.90500000003</v>
      </c>
      <c r="D63" s="29">
        <f t="shared" si="16"/>
        <v>542472.90500000003</v>
      </c>
      <c r="E63" s="29">
        <f t="shared" si="16"/>
        <v>542472.90500000003</v>
      </c>
      <c r="F63" s="29">
        <f t="shared" si="16"/>
        <v>542472.90500000003</v>
      </c>
      <c r="G63" s="29">
        <f t="shared" si="17"/>
        <v>2169891.62</v>
      </c>
    </row>
    <row r="64" spans="1:8">
      <c r="A64" t="s">
        <v>52</v>
      </c>
      <c r="B64" s="86">
        <v>6577312.6500000004</v>
      </c>
      <c r="C64" s="29">
        <f t="shared" si="16"/>
        <v>1644328.1625000001</v>
      </c>
      <c r="D64" s="29">
        <f t="shared" si="16"/>
        <v>1644328.1625000001</v>
      </c>
      <c r="E64" s="29">
        <f t="shared" si="16"/>
        <v>1644328.1625000001</v>
      </c>
      <c r="F64" s="29">
        <f t="shared" si="16"/>
        <v>1644328.1625000001</v>
      </c>
      <c r="G64" s="29">
        <f t="shared" si="17"/>
        <v>6577312.6500000004</v>
      </c>
    </row>
    <row r="65" spans="1:8">
      <c r="A65" s="30"/>
      <c r="B65" s="89"/>
      <c r="C65" s="50"/>
      <c r="D65" s="39"/>
      <c r="E65" s="39"/>
      <c r="F65" s="29"/>
      <c r="G65" s="29"/>
    </row>
    <row r="66" spans="1:8">
      <c r="A66" s="30" t="s">
        <v>20</v>
      </c>
      <c r="B66" s="89">
        <f t="shared" ref="B66:G66" si="18">SUM(B62:B65)</f>
        <v>21444437.030000001</v>
      </c>
      <c r="C66" s="43">
        <f t="shared" si="18"/>
        <v>5361109.2575000003</v>
      </c>
      <c r="D66" s="43">
        <f t="shared" si="18"/>
        <v>5361109.2575000003</v>
      </c>
      <c r="E66" s="43">
        <f t="shared" si="18"/>
        <v>5361109.2575000003</v>
      </c>
      <c r="F66" s="43">
        <f t="shared" si="18"/>
        <v>5361109.2575000003</v>
      </c>
      <c r="G66" s="43">
        <f t="shared" si="18"/>
        <v>21444437.030000001</v>
      </c>
      <c r="H66" s="29"/>
    </row>
    <row r="67" spans="1:8">
      <c r="A67" s="51" t="s">
        <v>13</v>
      </c>
      <c r="B67" s="87"/>
      <c r="C67" s="27"/>
      <c r="D67" s="32"/>
      <c r="E67" s="42"/>
      <c r="F67" s="29"/>
      <c r="G67" s="29"/>
    </row>
    <row r="68" spans="1:8" s="26" customFormat="1">
      <c r="A68" t="s">
        <v>54</v>
      </c>
      <c r="B68" s="86">
        <v>5960</v>
      </c>
      <c r="C68" s="29">
        <f t="shared" ref="C68:F69" si="19">$B68/4</f>
        <v>1490</v>
      </c>
      <c r="D68" s="29">
        <f t="shared" si="19"/>
        <v>1490</v>
      </c>
      <c r="E68" s="29">
        <f t="shared" si="19"/>
        <v>1490</v>
      </c>
      <c r="F68" s="29">
        <f t="shared" si="19"/>
        <v>1490</v>
      </c>
      <c r="G68" s="29">
        <f t="shared" ref="G68:G69" si="20">SUM(C68:F68)</f>
        <v>5960</v>
      </c>
    </row>
    <row r="69" spans="1:8" s="26" customFormat="1">
      <c r="A69" t="s">
        <v>57</v>
      </c>
      <c r="B69" s="86">
        <v>52700</v>
      </c>
      <c r="C69" s="29">
        <f t="shared" si="19"/>
        <v>13175</v>
      </c>
      <c r="D69" s="29">
        <f t="shared" si="19"/>
        <v>13175</v>
      </c>
      <c r="E69" s="29">
        <f t="shared" si="19"/>
        <v>13175</v>
      </c>
      <c r="F69" s="29">
        <f t="shared" si="19"/>
        <v>13175</v>
      </c>
      <c r="G69" s="29">
        <f t="shared" si="20"/>
        <v>52700</v>
      </c>
    </row>
    <row r="70" spans="1:8" s="26" customFormat="1">
      <c r="A70"/>
      <c r="B70" s="86"/>
      <c r="C70" s="29"/>
      <c r="D70" s="29"/>
      <c r="E70" s="29"/>
      <c r="F70" s="29"/>
      <c r="G70" s="29"/>
    </row>
    <row r="71" spans="1:8" s="1" customFormat="1">
      <c r="A71" s="30" t="s">
        <v>20</v>
      </c>
      <c r="B71" s="89">
        <f>SUM(B68:B70)</f>
        <v>58660</v>
      </c>
      <c r="C71" s="43">
        <f>SUM(C68:C69)</f>
        <v>14665</v>
      </c>
      <c r="D71" s="43">
        <f>SUM(D68:D69)</f>
        <v>14665</v>
      </c>
      <c r="E71" s="43">
        <f>SUM(E68:E69)</f>
        <v>14665</v>
      </c>
      <c r="F71" s="43">
        <f>SUM(F68:F69)</f>
        <v>14665</v>
      </c>
      <c r="G71" s="43">
        <f>SUM(G68:G69)</f>
        <v>58660</v>
      </c>
      <c r="H71" s="43"/>
    </row>
    <row r="72" spans="1:8" s="1" customFormat="1" ht="13.5" thickBot="1">
      <c r="A72" s="30"/>
      <c r="B72" s="89"/>
      <c r="C72" s="43"/>
      <c r="D72" s="43"/>
      <c r="E72" s="43"/>
      <c r="F72" s="43"/>
      <c r="G72" s="43"/>
      <c r="H72" s="43"/>
    </row>
    <row r="73" spans="1:8" ht="16.5" thickBot="1">
      <c r="A73" s="17" t="s">
        <v>22</v>
      </c>
      <c r="B73" s="38">
        <f t="shared" ref="B73:G73" si="21">B71+B66+B60+B56+B44+B40</f>
        <v>43807240.280000001</v>
      </c>
      <c r="C73" s="38">
        <f t="shared" si="21"/>
        <v>10951810.07</v>
      </c>
      <c r="D73" s="38">
        <f t="shared" si="21"/>
        <v>10951810.07</v>
      </c>
      <c r="E73" s="38">
        <f t="shared" si="21"/>
        <v>10951810.07</v>
      </c>
      <c r="F73" s="38">
        <f t="shared" si="21"/>
        <v>10951810.07</v>
      </c>
      <c r="G73" s="38">
        <f t="shared" si="21"/>
        <v>43807240.280000001</v>
      </c>
      <c r="H73" s="29"/>
    </row>
    <row r="74" spans="1:8" s="1" customFormat="1">
      <c r="A74" s="30"/>
      <c r="B74" s="89"/>
      <c r="C74" s="43"/>
      <c r="D74" s="43"/>
      <c r="E74" s="43"/>
      <c r="F74" s="43"/>
      <c r="G74" s="43"/>
      <c r="H74" s="43"/>
    </row>
    <row r="75" spans="1:8" ht="18">
      <c r="A75" s="56" t="s">
        <v>82</v>
      </c>
      <c r="B75" s="90"/>
      <c r="C75" s="58">
        <f>C73+C31</f>
        <v>12049306.77</v>
      </c>
      <c r="D75" s="58">
        <f>D73+D31</f>
        <v>12049306.77</v>
      </c>
      <c r="E75" s="58">
        <f>E73+E31</f>
        <v>12049306.77</v>
      </c>
      <c r="F75" s="58">
        <f>F73+F31</f>
        <v>12049306.77</v>
      </c>
      <c r="G75" s="59">
        <f>G73+G31</f>
        <v>48197227.079999998</v>
      </c>
    </row>
    <row r="79" spans="1:8">
      <c r="A79" s="30"/>
      <c r="B79" s="89"/>
      <c r="C79" s="24"/>
      <c r="D79" s="24"/>
    </row>
  </sheetData>
  <printOptions horizontalCentered="1" gridLines="1"/>
  <pageMargins left="0.27" right="0.25" top="0.6" bottom="0.56000000000000005" header="0.27" footer="0.21"/>
  <pageSetup scale="78" fitToHeight="4" orientation="landscape" r:id="rId1"/>
  <headerFooter alignWithMargins="0">
    <oddFooter>&amp;L&amp;F&amp;RPage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opLeftCell="A43" workbookViewId="0">
      <selection activeCell="G74" sqref="G74"/>
    </sheetView>
  </sheetViews>
  <sheetFormatPr defaultRowHeight="12.75"/>
  <cols>
    <col min="1" max="1" width="62.85546875" style="4" bestFit="1" customWidth="1"/>
    <col min="2" max="2" width="22.28515625" style="4" bestFit="1" customWidth="1"/>
    <col min="3" max="3" width="16.28515625" style="2" bestFit="1" customWidth="1"/>
    <col min="4" max="4" width="18" style="2" bestFit="1" customWidth="1"/>
    <col min="5" max="5" width="18" style="3" bestFit="1" customWidth="1"/>
    <col min="6" max="7" width="18" style="4" bestFit="1" customWidth="1"/>
    <col min="8" max="16384" width="9.140625" style="4"/>
  </cols>
  <sheetData>
    <row r="1" spans="1:7">
      <c r="A1" s="1" t="s">
        <v>61</v>
      </c>
      <c r="B1" s="1"/>
    </row>
    <row r="2" spans="1:7">
      <c r="A2" s="1"/>
      <c r="B2" s="1"/>
    </row>
    <row r="3" spans="1:7" s="8" customFormat="1" ht="20.25" customHeight="1" thickBot="1">
      <c r="A3" s="5" t="s">
        <v>80</v>
      </c>
      <c r="B3" s="5"/>
      <c r="C3" s="6"/>
      <c r="D3" s="6"/>
      <c r="E3" s="7"/>
    </row>
    <row r="4" spans="1:7" s="9" customFormat="1" ht="26.25" thickBot="1">
      <c r="B4" s="60" t="s">
        <v>24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14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18"/>
      <c r="C6" s="19"/>
      <c r="D6" s="19"/>
      <c r="E6" s="20"/>
    </row>
    <row r="7" spans="1:7" s="9" customFormat="1" ht="16.5" thickBot="1">
      <c r="A7" s="21"/>
    </row>
    <row r="8" spans="1:7" s="25" customFormat="1" ht="13.5" thickBot="1">
      <c r="A8" s="22" t="s">
        <v>0</v>
      </c>
      <c r="B8" s="23"/>
      <c r="C8" s="24"/>
      <c r="D8" s="24"/>
      <c r="E8" s="3"/>
    </row>
    <row r="9" spans="1:7">
      <c r="B9" s="26"/>
      <c r="C9" s="27"/>
      <c r="D9" s="28"/>
      <c r="E9" s="27"/>
      <c r="F9" s="29"/>
      <c r="G9" s="29"/>
    </row>
    <row r="10" spans="1:7">
      <c r="B10" s="64"/>
      <c r="C10" s="32"/>
      <c r="D10" s="33"/>
      <c r="E10" s="32"/>
      <c r="F10" s="43"/>
      <c r="G10" s="43"/>
    </row>
    <row r="11" spans="1:7">
      <c r="A11" s="30"/>
      <c r="B11" s="31"/>
      <c r="C11" s="32"/>
      <c r="D11" s="33"/>
      <c r="E11" s="32"/>
      <c r="F11" s="43"/>
      <c r="G11" s="43"/>
    </row>
    <row r="12" spans="1:7">
      <c r="A12" s="30" t="s">
        <v>20</v>
      </c>
      <c r="B12" s="43">
        <v>1505780.1700000002</v>
      </c>
      <c r="C12" s="43">
        <v>290067.86000000004</v>
      </c>
      <c r="D12" s="43">
        <v>202030.83000000002</v>
      </c>
      <c r="E12" s="43">
        <f>(B12-C12-D12)/2</f>
        <v>506840.74</v>
      </c>
      <c r="F12" s="43">
        <f>B12-C12-D12-E12</f>
        <v>506840.74</v>
      </c>
      <c r="G12" s="43">
        <f>SUM(C12:F12)</f>
        <v>1505780.17</v>
      </c>
    </row>
    <row r="13" spans="1:7">
      <c r="A13" s="34" t="s">
        <v>1</v>
      </c>
      <c r="B13" s="63"/>
      <c r="C13" s="73"/>
      <c r="D13" s="74"/>
      <c r="E13" s="75"/>
      <c r="F13" s="1"/>
      <c r="G13" s="1"/>
    </row>
    <row r="14" spans="1:7">
      <c r="B14" s="64"/>
      <c r="C14" s="32"/>
      <c r="D14" s="33"/>
      <c r="E14" s="32"/>
      <c r="F14" s="43"/>
      <c r="G14" s="43"/>
    </row>
    <row r="15" spans="1:7">
      <c r="A15" s="30"/>
      <c r="B15" s="31"/>
      <c r="C15" s="32"/>
      <c r="D15" s="33"/>
      <c r="E15" s="32"/>
      <c r="F15" s="43"/>
      <c r="G15" s="43"/>
    </row>
    <row r="16" spans="1:7">
      <c r="B16" s="64"/>
      <c r="C16" s="32"/>
      <c r="D16" s="33"/>
      <c r="E16" s="32"/>
      <c r="F16" s="43"/>
      <c r="G16" s="43"/>
    </row>
    <row r="17" spans="1:8">
      <c r="A17" s="3" t="s">
        <v>20</v>
      </c>
      <c r="B17" s="43">
        <v>1758871.3900000001</v>
      </c>
      <c r="C17" s="43">
        <v>388754.62000000005</v>
      </c>
      <c r="D17" s="43">
        <v>277053.35000000003</v>
      </c>
      <c r="E17" s="43">
        <f>(B17-C17-D17)/2</f>
        <v>546531.71</v>
      </c>
      <c r="F17" s="43">
        <f>B17-C17-D17-E17</f>
        <v>546531.71</v>
      </c>
      <c r="G17" s="43">
        <f>SUM(C17:F17)</f>
        <v>1758871.3900000001</v>
      </c>
    </row>
    <row r="18" spans="1:8">
      <c r="A18" s="34" t="s">
        <v>2</v>
      </c>
      <c r="B18" s="63"/>
      <c r="C18" s="32"/>
      <c r="D18" s="33"/>
      <c r="E18" s="32"/>
      <c r="F18" s="43"/>
      <c r="G18" s="43"/>
    </row>
    <row r="19" spans="1:8">
      <c r="B19" s="64"/>
      <c r="C19" s="32"/>
      <c r="D19" s="33"/>
      <c r="E19" s="32"/>
      <c r="F19" s="43"/>
      <c r="G19" s="43"/>
    </row>
    <row r="20" spans="1:8">
      <c r="A20" s="30"/>
      <c r="B20" s="31"/>
      <c r="C20" s="32"/>
      <c r="D20" s="33"/>
      <c r="E20" s="32"/>
      <c r="F20" s="43"/>
      <c r="G20" s="43"/>
    </row>
    <row r="21" spans="1:8">
      <c r="B21" s="64"/>
      <c r="C21" s="32"/>
      <c r="D21" s="33"/>
      <c r="E21" s="32"/>
      <c r="F21" s="43"/>
      <c r="G21" s="43"/>
    </row>
    <row r="22" spans="1:8">
      <c r="A22" s="30"/>
      <c r="B22" s="31"/>
      <c r="C22" s="38"/>
      <c r="D22" s="33"/>
      <c r="E22" s="42"/>
      <c r="F22" s="43"/>
      <c r="G22" s="43"/>
    </row>
    <row r="23" spans="1:8" ht="13.5" thickBot="1">
      <c r="A23" s="30" t="s">
        <v>20</v>
      </c>
      <c r="B23" s="43">
        <f>SUM(B20:B22)</f>
        <v>0</v>
      </c>
      <c r="C23" s="43">
        <f>SUM(C20:C22)</f>
        <v>0</v>
      </c>
      <c r="D23" s="43">
        <f>SUM(D20:D22)</f>
        <v>0</v>
      </c>
      <c r="E23" s="43">
        <f>(B23-C23-D23)/2</f>
        <v>0</v>
      </c>
      <c r="F23" s="43">
        <f>B23-C23-D23-E23</f>
        <v>0</v>
      </c>
      <c r="G23" s="43">
        <f>SUM(C23:F23)</f>
        <v>0</v>
      </c>
    </row>
    <row r="24" spans="1:8" s="1" customFormat="1" ht="13.5" thickBot="1">
      <c r="A24" s="40" t="s">
        <v>4</v>
      </c>
      <c r="B24" s="66"/>
      <c r="C24" s="42"/>
      <c r="D24" s="32"/>
      <c r="E24" s="42"/>
      <c r="F24" s="43"/>
      <c r="G24" s="43"/>
    </row>
    <row r="25" spans="1:8" s="1" customFormat="1">
      <c r="A25" s="4"/>
      <c r="B25" s="64"/>
      <c r="C25" s="43"/>
      <c r="D25" s="32"/>
      <c r="E25" s="42"/>
      <c r="F25" s="43" t="s">
        <v>14</v>
      </c>
      <c r="G25" s="43"/>
    </row>
    <row r="26" spans="1:8" s="1" customFormat="1">
      <c r="A26" s="30" t="s">
        <v>20</v>
      </c>
      <c r="B26" s="43">
        <v>809224.2</v>
      </c>
      <c r="C26" s="43">
        <v>151616.47</v>
      </c>
      <c r="D26" s="43">
        <v>110694.45000000004</v>
      </c>
      <c r="E26" s="43">
        <f>(B26-C26-D26)/2</f>
        <v>273456.63999999996</v>
      </c>
      <c r="F26" s="43">
        <f t="shared" ref="F26" si="0">B26-C26-D26-E26</f>
        <v>273456.63999999996</v>
      </c>
      <c r="G26" s="43">
        <f>SUM(C26:F26)</f>
        <v>809224.2</v>
      </c>
    </row>
    <row r="27" spans="1:8" s="1" customFormat="1">
      <c r="A27" s="34" t="s">
        <v>3</v>
      </c>
      <c r="B27" s="63"/>
      <c r="C27" s="48"/>
      <c r="D27" s="32"/>
      <c r="E27" s="42"/>
      <c r="F27" s="43"/>
      <c r="G27" s="43"/>
    </row>
    <row r="28" spans="1:8">
      <c r="B28" s="64"/>
      <c r="C28" s="43"/>
      <c r="D28" s="43"/>
      <c r="E28" s="42"/>
      <c r="F28" s="43"/>
      <c r="G28" s="43"/>
    </row>
    <row r="29" spans="1:8">
      <c r="A29" s="30" t="s">
        <v>20</v>
      </c>
      <c r="B29" s="31">
        <v>0</v>
      </c>
      <c r="C29" s="43">
        <f>SUM(C27:C28)</f>
        <v>0</v>
      </c>
      <c r="D29" s="43">
        <f>SUM(D27:D28)</f>
        <v>0</v>
      </c>
      <c r="E29" s="43">
        <f>SUM(E27:E28)</f>
        <v>0</v>
      </c>
      <c r="F29" s="43">
        <f>B29-C29-D29-E29</f>
        <v>0</v>
      </c>
      <c r="G29" s="43">
        <f>SUM(C29:F29)</f>
        <v>0</v>
      </c>
    </row>
    <row r="30" spans="1:8" ht="13.5" thickBot="1">
      <c r="A30" s="30"/>
      <c r="B30" s="31"/>
      <c r="C30" s="43"/>
      <c r="D30" s="43"/>
      <c r="E30" s="43"/>
      <c r="F30" s="43"/>
      <c r="G30" s="43"/>
    </row>
    <row r="31" spans="1:8" ht="16.5" thickBot="1">
      <c r="A31" s="17" t="s">
        <v>21</v>
      </c>
      <c r="B31" s="38">
        <f t="shared" ref="B31:G31" si="1">B29+B26+B23+B17+B12</f>
        <v>4073875.76</v>
      </c>
      <c r="C31" s="38">
        <f t="shared" si="1"/>
        <v>830438.95000000019</v>
      </c>
      <c r="D31" s="38">
        <f t="shared" si="1"/>
        <v>589778.63000000012</v>
      </c>
      <c r="E31" s="38">
        <f t="shared" si="1"/>
        <v>1326829.0899999999</v>
      </c>
      <c r="F31" s="38">
        <f t="shared" si="1"/>
        <v>1326829.0899999999</v>
      </c>
      <c r="G31" s="38">
        <f t="shared" si="1"/>
        <v>4073875.76</v>
      </c>
      <c r="H31" s="29"/>
    </row>
    <row r="32" spans="1:8" ht="13.5" thickBot="1">
      <c r="A32" s="30"/>
      <c r="B32" s="31"/>
      <c r="C32" s="29"/>
      <c r="D32" s="29"/>
      <c r="E32" s="29"/>
      <c r="F32" s="29"/>
      <c r="G32" s="29"/>
    </row>
    <row r="33" spans="1:8" ht="16.5" thickBot="1">
      <c r="A33" s="17" t="s">
        <v>5</v>
      </c>
      <c r="B33" s="18"/>
      <c r="C33" s="4"/>
      <c r="D33" s="4"/>
      <c r="E33" s="4"/>
    </row>
    <row r="34" spans="1:8" ht="16.5" thickBot="1">
      <c r="A34" s="46"/>
      <c r="B34" s="18"/>
      <c r="C34" s="44"/>
      <c r="D34" s="27"/>
      <c r="E34" s="39"/>
      <c r="F34" s="29"/>
      <c r="G34" s="29"/>
    </row>
    <row r="35" spans="1:8" ht="13.5" thickBot="1">
      <c r="A35" s="40" t="s">
        <v>7</v>
      </c>
      <c r="B35" s="41"/>
      <c r="C35" s="27"/>
      <c r="D35" s="27"/>
      <c r="E35" s="39"/>
      <c r="F35" s="29"/>
      <c r="G35" s="29"/>
    </row>
    <row r="36" spans="1:8">
      <c r="A36" s="108" t="s">
        <v>25</v>
      </c>
      <c r="B36" s="94">
        <v>105555.06</v>
      </c>
      <c r="C36" s="94">
        <v>0</v>
      </c>
      <c r="D36" s="94">
        <v>13239.79</v>
      </c>
      <c r="E36" s="94">
        <f>(B36-C36-D36)/2</f>
        <v>46157.634999999995</v>
      </c>
      <c r="F36" s="94">
        <f>B36-C36-D36-E36</f>
        <v>46157.634999999995</v>
      </c>
      <c r="G36" s="94">
        <f>SUM(C36:F36)</f>
        <v>105555.06</v>
      </c>
    </row>
    <row r="37" spans="1:8">
      <c r="C37" s="27"/>
      <c r="D37" s="27"/>
      <c r="E37" s="39"/>
      <c r="F37" s="29"/>
      <c r="G37" s="29"/>
    </row>
    <row r="38" spans="1:8" ht="18.75" customHeight="1" thickBot="1">
      <c r="A38" s="30" t="s">
        <v>20</v>
      </c>
      <c r="B38" s="43">
        <f>SUM(B36:B37)</f>
        <v>105555.06</v>
      </c>
      <c r="C38" s="43">
        <f t="shared" ref="C38:G38" si="2">SUM(C36:C37)</f>
        <v>0</v>
      </c>
      <c r="D38" s="43">
        <f t="shared" si="2"/>
        <v>13239.79</v>
      </c>
      <c r="E38" s="43">
        <f t="shared" si="2"/>
        <v>46157.634999999995</v>
      </c>
      <c r="F38" s="43">
        <f t="shared" si="2"/>
        <v>46157.634999999995</v>
      </c>
      <c r="G38" s="43">
        <f t="shared" si="2"/>
        <v>105555.06</v>
      </c>
      <c r="H38" s="29"/>
    </row>
    <row r="39" spans="1:8" ht="13.5" thickBot="1">
      <c r="A39" s="40" t="s">
        <v>9</v>
      </c>
      <c r="B39" s="41"/>
      <c r="C39" s="39"/>
      <c r="D39" s="39"/>
      <c r="E39" s="39"/>
      <c r="F39" s="29"/>
      <c r="G39" s="29"/>
    </row>
    <row r="40" spans="1:8" ht="21" customHeight="1">
      <c r="A40" s="108" t="s">
        <v>29</v>
      </c>
      <c r="B40" s="94">
        <v>13564</v>
      </c>
      <c r="C40" s="39">
        <v>0</v>
      </c>
      <c r="D40" s="39">
        <v>0</v>
      </c>
      <c r="E40" s="94">
        <f>(B40-C40-D40)/2</f>
        <v>6782</v>
      </c>
      <c r="F40" s="94">
        <f>B40-C40-D40-E40</f>
        <v>6782</v>
      </c>
      <c r="G40" s="94">
        <f>SUM(C40:F40)</f>
        <v>13564</v>
      </c>
    </row>
    <row r="41" spans="1:8">
      <c r="A41" s="30"/>
      <c r="B41" s="30"/>
      <c r="C41" s="42"/>
      <c r="D41" s="95"/>
      <c r="E41" s="39"/>
      <c r="F41" s="29"/>
      <c r="G41" s="29"/>
    </row>
    <row r="42" spans="1:8" ht="13.5" thickBot="1">
      <c r="A42" s="30" t="s">
        <v>20</v>
      </c>
      <c r="B42" s="43">
        <f>SUM(B40:B41)</f>
        <v>13564</v>
      </c>
      <c r="C42" s="43">
        <f t="shared" ref="C42:G42" si="3">SUM(C40:C41)</f>
        <v>0</v>
      </c>
      <c r="D42" s="103">
        <f t="shared" si="3"/>
        <v>0</v>
      </c>
      <c r="E42" s="43">
        <f t="shared" si="3"/>
        <v>6782</v>
      </c>
      <c r="F42" s="43">
        <f t="shared" si="3"/>
        <v>6782</v>
      </c>
      <c r="G42" s="43">
        <f t="shared" si="3"/>
        <v>13564</v>
      </c>
      <c r="H42" s="29"/>
    </row>
    <row r="43" spans="1:8" ht="13.5" thickBot="1">
      <c r="A43" s="40" t="s">
        <v>10</v>
      </c>
      <c r="B43" s="41"/>
      <c r="C43" s="95"/>
      <c r="D43" s="95"/>
      <c r="E43" s="39"/>
      <c r="F43" s="29"/>
      <c r="G43" s="29"/>
    </row>
    <row r="44" spans="1:8">
      <c r="A44" s="108" t="s">
        <v>31</v>
      </c>
      <c r="B44" s="94">
        <v>91720</v>
      </c>
      <c r="C44" s="98">
        <v>-18.529999999999916</v>
      </c>
      <c r="D44" s="98">
        <v>284</v>
      </c>
      <c r="E44" s="94">
        <f t="shared" ref="E44:E53" si="4">(B44-C44-D44)/2</f>
        <v>45727.264999999999</v>
      </c>
      <c r="F44" s="94">
        <f t="shared" ref="F44:F53" si="5">B44-C44-D44-E44</f>
        <v>45727.264999999999</v>
      </c>
      <c r="G44" s="94">
        <f t="shared" ref="G44:G53" si="6">SUM(C44:F44)</f>
        <v>91720</v>
      </c>
    </row>
    <row r="45" spans="1:8">
      <c r="A45" s="68" t="s">
        <v>35</v>
      </c>
      <c r="B45" s="94">
        <v>2687058.67</v>
      </c>
      <c r="C45" s="98">
        <v>-665614.87</v>
      </c>
      <c r="D45" s="98">
        <v>1228021.28</v>
      </c>
      <c r="E45" s="94">
        <f t="shared" si="4"/>
        <v>1062326.1299999999</v>
      </c>
      <c r="F45" s="94">
        <f t="shared" si="5"/>
        <v>1062326.1299999999</v>
      </c>
      <c r="G45" s="94">
        <f t="shared" si="6"/>
        <v>2687058.67</v>
      </c>
    </row>
    <row r="46" spans="1:8">
      <c r="A46" s="68" t="s">
        <v>37</v>
      </c>
      <c r="B46" s="94">
        <v>29000</v>
      </c>
      <c r="C46" s="98">
        <v>1088.79</v>
      </c>
      <c r="D46" s="95">
        <v>0</v>
      </c>
      <c r="E46" s="94">
        <f t="shared" si="4"/>
        <v>13955.605</v>
      </c>
      <c r="F46" s="94">
        <f t="shared" si="5"/>
        <v>13955.605</v>
      </c>
      <c r="G46" s="94">
        <f t="shared" si="6"/>
        <v>29000</v>
      </c>
    </row>
    <row r="47" spans="1:8">
      <c r="A47" s="68" t="s">
        <v>38</v>
      </c>
      <c r="B47" s="94">
        <v>82000</v>
      </c>
      <c r="C47" s="98">
        <v>1916</v>
      </c>
      <c r="D47" s="98">
        <v>31190.880000000001</v>
      </c>
      <c r="E47" s="94">
        <f t="shared" si="4"/>
        <v>24446.559999999998</v>
      </c>
      <c r="F47" s="94">
        <f t="shared" si="5"/>
        <v>24446.559999999998</v>
      </c>
      <c r="G47" s="94">
        <f t="shared" si="6"/>
        <v>82000</v>
      </c>
    </row>
    <row r="48" spans="1:8">
      <c r="A48" s="68" t="s">
        <v>39</v>
      </c>
      <c r="B48" s="94">
        <v>45000</v>
      </c>
      <c r="C48" s="98">
        <v>795</v>
      </c>
      <c r="D48" s="95">
        <v>0</v>
      </c>
      <c r="E48" s="94">
        <f t="shared" si="4"/>
        <v>22102.5</v>
      </c>
      <c r="F48" s="94">
        <f t="shared" si="5"/>
        <v>22102.5</v>
      </c>
      <c r="G48" s="94">
        <f t="shared" si="6"/>
        <v>45000</v>
      </c>
    </row>
    <row r="49" spans="1:8">
      <c r="A49" s="68" t="s">
        <v>41</v>
      </c>
      <c r="B49" s="94">
        <v>25000</v>
      </c>
      <c r="C49" s="119">
        <v>0</v>
      </c>
      <c r="D49" s="95">
        <v>0</v>
      </c>
      <c r="E49" s="94">
        <f t="shared" si="4"/>
        <v>12500</v>
      </c>
      <c r="F49" s="94">
        <f t="shared" si="5"/>
        <v>12500</v>
      </c>
      <c r="G49" s="94">
        <f t="shared" si="6"/>
        <v>25000</v>
      </c>
    </row>
    <row r="50" spans="1:8">
      <c r="A50" s="68" t="s">
        <v>42</v>
      </c>
      <c r="B50" s="94">
        <v>8000</v>
      </c>
      <c r="C50" s="119">
        <v>0</v>
      </c>
      <c r="D50" s="95">
        <v>0</v>
      </c>
      <c r="E50" s="94">
        <f t="shared" si="4"/>
        <v>4000</v>
      </c>
      <c r="F50" s="94">
        <f t="shared" si="5"/>
        <v>4000</v>
      </c>
      <c r="G50" s="94">
        <f t="shared" si="6"/>
        <v>8000</v>
      </c>
    </row>
    <row r="51" spans="1:8">
      <c r="A51" s="68" t="s">
        <v>43</v>
      </c>
      <c r="B51" s="94">
        <v>33000</v>
      </c>
      <c r="C51" s="98">
        <v>10000</v>
      </c>
      <c r="D51" s="98">
        <v>1945</v>
      </c>
      <c r="E51" s="94">
        <f t="shared" si="4"/>
        <v>10527.5</v>
      </c>
      <c r="F51" s="94">
        <f t="shared" si="5"/>
        <v>10527.5</v>
      </c>
      <c r="G51" s="94">
        <f t="shared" si="6"/>
        <v>33000</v>
      </c>
    </row>
    <row r="52" spans="1:8">
      <c r="A52" s="68" t="s">
        <v>101</v>
      </c>
      <c r="B52" s="94">
        <v>250000</v>
      </c>
      <c r="C52" s="119">
        <v>0</v>
      </c>
      <c r="D52" s="95">
        <v>0</v>
      </c>
      <c r="E52" s="94">
        <f t="shared" si="4"/>
        <v>125000</v>
      </c>
      <c r="F52" s="94">
        <f t="shared" si="5"/>
        <v>125000</v>
      </c>
      <c r="G52" s="94">
        <f t="shared" si="6"/>
        <v>250000</v>
      </c>
    </row>
    <row r="53" spans="1:8">
      <c r="A53" s="68" t="s">
        <v>98</v>
      </c>
      <c r="B53" s="94">
        <v>15500</v>
      </c>
      <c r="C53" s="95">
        <v>0</v>
      </c>
      <c r="D53" s="95">
        <v>0</v>
      </c>
      <c r="E53" s="94">
        <f t="shared" si="4"/>
        <v>7750</v>
      </c>
      <c r="F53" s="94">
        <f t="shared" si="5"/>
        <v>7750</v>
      </c>
      <c r="G53" s="94">
        <f t="shared" si="6"/>
        <v>15500</v>
      </c>
    </row>
    <row r="54" spans="1:8">
      <c r="A54" s="93"/>
      <c r="B54" s="94"/>
      <c r="C54" s="95"/>
      <c r="D54" s="95"/>
      <c r="E54" s="39"/>
      <c r="F54" s="29"/>
      <c r="G54" s="29"/>
    </row>
    <row r="55" spans="1:8" ht="13.5" thickBot="1">
      <c r="A55" s="30" t="s">
        <v>20</v>
      </c>
      <c r="B55" s="70">
        <f>SUM(B44:B54)</f>
        <v>3266278.67</v>
      </c>
      <c r="C55" s="70">
        <f t="shared" ref="C55:G55" si="7">SUM(C44:C54)</f>
        <v>-651833.61</v>
      </c>
      <c r="D55" s="70">
        <f t="shared" si="7"/>
        <v>1261441.1599999999</v>
      </c>
      <c r="E55" s="70">
        <f t="shared" si="7"/>
        <v>1328335.5599999998</v>
      </c>
      <c r="F55" s="70">
        <f t="shared" si="7"/>
        <v>1328335.5599999998</v>
      </c>
      <c r="G55" s="70">
        <f t="shared" si="7"/>
        <v>3266278.67</v>
      </c>
      <c r="H55" s="29"/>
    </row>
    <row r="56" spans="1:8" ht="13.5" thickBot="1">
      <c r="A56" s="40" t="s">
        <v>11</v>
      </c>
      <c r="B56" s="41"/>
      <c r="C56" s="95"/>
      <c r="D56" s="95"/>
      <c r="E56" s="39"/>
      <c r="F56" s="29"/>
      <c r="G56" s="29"/>
    </row>
    <row r="57" spans="1:8">
      <c r="A57" s="108" t="s">
        <v>48</v>
      </c>
      <c r="B57" s="94">
        <v>16100000</v>
      </c>
      <c r="C57" s="98">
        <v>-527794.93999999948</v>
      </c>
      <c r="D57" s="98">
        <v>5413254.7299999995</v>
      </c>
      <c r="E57" s="94">
        <f t="shared" ref="E57" si="8">(B57-C57-D57)/2</f>
        <v>5607270.1050000004</v>
      </c>
      <c r="F57" s="94">
        <f t="shared" ref="F57" si="9">B57-C57-D57-E57</f>
        <v>5607270.1050000004</v>
      </c>
      <c r="G57" s="94">
        <f t="shared" ref="G57" si="10">SUM(C57:F57)</f>
        <v>16100000</v>
      </c>
    </row>
    <row r="58" spans="1:8">
      <c r="A58" s="68" t="s">
        <v>49</v>
      </c>
      <c r="B58" s="94">
        <v>95000</v>
      </c>
      <c r="C58" s="119">
        <v>0</v>
      </c>
      <c r="D58" s="120">
        <v>0</v>
      </c>
      <c r="E58" s="94">
        <f t="shared" ref="E58" si="11">(B58-C58-D58)/2</f>
        <v>47500</v>
      </c>
      <c r="F58" s="94">
        <f t="shared" ref="F58" si="12">B58-C58-D58-E58</f>
        <v>47500</v>
      </c>
      <c r="G58" s="94">
        <f t="shared" ref="G58" si="13">SUM(C58:F58)</f>
        <v>95000</v>
      </c>
    </row>
    <row r="59" spans="1:8">
      <c r="A59" s="105"/>
      <c r="B59" s="94"/>
      <c r="C59" s="119"/>
      <c r="D59" s="120"/>
      <c r="E59" s="39"/>
      <c r="F59" s="29"/>
      <c r="G59" s="29"/>
    </row>
    <row r="60" spans="1:8">
      <c r="A60" s="30" t="s">
        <v>20</v>
      </c>
      <c r="B60" s="70">
        <f>SUM(B57:B59)</f>
        <v>16195000</v>
      </c>
      <c r="C60" s="70">
        <f t="shared" ref="C60:G60" si="14">SUM(C57:C59)</f>
        <v>-527794.93999999948</v>
      </c>
      <c r="D60" s="70">
        <f t="shared" si="14"/>
        <v>5413254.7299999995</v>
      </c>
      <c r="E60" s="70">
        <f t="shared" si="14"/>
        <v>5654770.1050000004</v>
      </c>
      <c r="F60" s="70">
        <f t="shared" si="14"/>
        <v>5654770.1050000004</v>
      </c>
      <c r="G60" s="70">
        <f t="shared" si="14"/>
        <v>16195000</v>
      </c>
      <c r="H60" s="29"/>
    </row>
    <row r="61" spans="1:8">
      <c r="A61" s="34" t="s">
        <v>12</v>
      </c>
      <c r="B61" s="23"/>
      <c r="C61" s="48"/>
      <c r="D61" s="120"/>
      <c r="E61" s="39"/>
      <c r="F61" s="29"/>
      <c r="G61" s="29"/>
    </row>
    <row r="62" spans="1:8">
      <c r="A62" s="108" t="s">
        <v>50</v>
      </c>
      <c r="B62" s="94">
        <v>12697232.76</v>
      </c>
      <c r="C62" s="98">
        <v>2997101.96</v>
      </c>
      <c r="D62" s="98">
        <v>4617835.12</v>
      </c>
      <c r="E62" s="94">
        <f t="shared" ref="E62:E63" si="15">(B62-C62-D62)/2</f>
        <v>2541147.8400000003</v>
      </c>
      <c r="F62" s="94">
        <f t="shared" ref="F62:F63" si="16">B62-C62-D62-E62</f>
        <v>2541147.8400000003</v>
      </c>
      <c r="G62" s="94">
        <f t="shared" ref="G62:G63" si="17">SUM(C62:F62)</f>
        <v>12697232.76</v>
      </c>
    </row>
    <row r="63" spans="1:8">
      <c r="A63" s="68" t="s">
        <v>51</v>
      </c>
      <c r="B63" s="94">
        <v>9947854.4499999993</v>
      </c>
      <c r="C63" s="98">
        <f>45727.74+68479</f>
        <v>114206.73999999999</v>
      </c>
      <c r="D63" s="95">
        <v>331718.74</v>
      </c>
      <c r="E63" s="94">
        <f t="shared" si="15"/>
        <v>4750964.4849999994</v>
      </c>
      <c r="F63" s="94">
        <f t="shared" si="16"/>
        <v>4750964.4849999994</v>
      </c>
      <c r="G63" s="94">
        <f t="shared" si="17"/>
        <v>9947854.4499999993</v>
      </c>
    </row>
    <row r="64" spans="1:8">
      <c r="A64" s="30"/>
      <c r="B64" s="30"/>
      <c r="C64" s="47"/>
      <c r="D64" s="95"/>
      <c r="E64" s="39"/>
      <c r="F64" s="29"/>
      <c r="G64" s="29"/>
    </row>
    <row r="65" spans="1:8">
      <c r="A65" s="30" t="s">
        <v>20</v>
      </c>
      <c r="B65" s="43">
        <f>SUM(B62:B64)</f>
        <v>22645087.210000001</v>
      </c>
      <c r="C65" s="43">
        <f t="shared" ref="C65:G65" si="18">SUM(C62:C64)</f>
        <v>3111308.7</v>
      </c>
      <c r="D65" s="43">
        <f t="shared" si="18"/>
        <v>4949553.8600000003</v>
      </c>
      <c r="E65" s="43">
        <f t="shared" si="18"/>
        <v>7292112.3249999993</v>
      </c>
      <c r="F65" s="43">
        <f t="shared" si="18"/>
        <v>7292112.3249999993</v>
      </c>
      <c r="G65" s="43">
        <f t="shared" si="18"/>
        <v>22645087.210000001</v>
      </c>
      <c r="H65" s="29"/>
    </row>
    <row r="66" spans="1:8">
      <c r="A66" s="51" t="s">
        <v>13</v>
      </c>
      <c r="B66" s="41"/>
      <c r="C66" s="27"/>
      <c r="D66" s="32"/>
      <c r="E66" s="42"/>
      <c r="F66" s="29"/>
      <c r="G66" s="29"/>
    </row>
    <row r="67" spans="1:8">
      <c r="A67" s="93">
        <v>702</v>
      </c>
      <c r="B67" s="94">
        <v>4500</v>
      </c>
      <c r="C67" s="27">
        <v>0</v>
      </c>
      <c r="D67" s="49">
        <v>0</v>
      </c>
      <c r="E67" s="94">
        <f t="shared" ref="E67:E68" si="19">(B67-C67-D67)/2</f>
        <v>2250</v>
      </c>
      <c r="F67" s="94">
        <f t="shared" ref="F67:F68" si="20">B67-C67-D67-E67</f>
        <v>2250</v>
      </c>
      <c r="G67" s="94">
        <f t="shared" ref="G67:G68" si="21">SUM(C67:F67)</f>
        <v>4500</v>
      </c>
    </row>
    <row r="68" spans="1:8" s="26" customFormat="1">
      <c r="A68" s="93">
        <v>710</v>
      </c>
      <c r="B68" s="94">
        <v>50500</v>
      </c>
      <c r="C68" s="52">
        <v>0</v>
      </c>
      <c r="D68" s="28">
        <v>0</v>
      </c>
      <c r="E68" s="94">
        <f t="shared" si="19"/>
        <v>25250</v>
      </c>
      <c r="F68" s="94">
        <f t="shared" si="20"/>
        <v>25250</v>
      </c>
      <c r="G68" s="94">
        <f t="shared" si="21"/>
        <v>50500</v>
      </c>
    </row>
    <row r="69" spans="1:8" s="26" customFormat="1" ht="14.25" customHeight="1">
      <c r="C69" s="52"/>
      <c r="D69" s="28"/>
      <c r="E69" s="52"/>
      <c r="F69" s="53"/>
      <c r="G69" s="53"/>
    </row>
    <row r="70" spans="1:8" s="1" customFormat="1">
      <c r="A70" s="30" t="s">
        <v>20</v>
      </c>
      <c r="B70" s="70">
        <f>SUM(B67:B69)</f>
        <v>55000</v>
      </c>
      <c r="C70" s="70">
        <f t="shared" ref="C70:G70" si="22">SUM(C67:C69)</f>
        <v>0</v>
      </c>
      <c r="D70" s="70">
        <f t="shared" si="22"/>
        <v>0</v>
      </c>
      <c r="E70" s="70">
        <f t="shared" si="22"/>
        <v>27500</v>
      </c>
      <c r="F70" s="70">
        <f t="shared" si="22"/>
        <v>27500</v>
      </c>
      <c r="G70" s="70">
        <f t="shared" si="22"/>
        <v>55000</v>
      </c>
      <c r="H70" s="43"/>
    </row>
    <row r="71" spans="1:8" s="1" customFormat="1" ht="13.5" thickBot="1">
      <c r="A71" s="30"/>
      <c r="B71" s="30"/>
      <c r="C71" s="43"/>
      <c r="D71" s="43"/>
      <c r="E71" s="43"/>
      <c r="F71" s="43"/>
      <c r="G71" s="43"/>
      <c r="H71" s="43"/>
    </row>
    <row r="72" spans="1:8" ht="16.5" thickBot="1">
      <c r="A72" s="17" t="s">
        <v>22</v>
      </c>
      <c r="B72" s="38">
        <f>B70+B65+B60+B55+B42+B38</f>
        <v>42280484.940000005</v>
      </c>
      <c r="C72" s="38">
        <f t="shared" ref="C72:F72" si="23">C70+C65+C60+C55+C42+C38</f>
        <v>1931680.1500000008</v>
      </c>
      <c r="D72" s="38">
        <f t="shared" si="23"/>
        <v>11637489.539999999</v>
      </c>
      <c r="E72" s="38">
        <f t="shared" si="23"/>
        <v>14355657.625</v>
      </c>
      <c r="F72" s="38">
        <f t="shared" si="23"/>
        <v>14355657.625</v>
      </c>
      <c r="G72" s="38">
        <f>G70+G65+G60+G55+G42+G38</f>
        <v>42280484.940000005</v>
      </c>
      <c r="H72" s="29"/>
    </row>
    <row r="73" spans="1:8" s="1" customFormat="1">
      <c r="A73" s="30"/>
      <c r="B73" s="30"/>
      <c r="C73" s="43"/>
      <c r="D73" s="43"/>
      <c r="E73" s="43"/>
      <c r="F73" s="43"/>
      <c r="G73" s="43"/>
      <c r="H73" s="43"/>
    </row>
    <row r="74" spans="1:8" ht="18">
      <c r="A74" s="56" t="s">
        <v>81</v>
      </c>
      <c r="B74" s="57"/>
      <c r="C74" s="58">
        <f>C72+C31</f>
        <v>2762119.100000001</v>
      </c>
      <c r="D74" s="58">
        <f>D72+D31</f>
        <v>12227268.17</v>
      </c>
      <c r="E74" s="58">
        <f>E72+E31</f>
        <v>15682486.715</v>
      </c>
      <c r="F74" s="58">
        <f>F72+F31</f>
        <v>15682486.715</v>
      </c>
      <c r="G74" s="59">
        <f>G72+G31</f>
        <v>46354360.700000003</v>
      </c>
    </row>
    <row r="78" spans="1:8">
      <c r="A78" s="30"/>
      <c r="B78" s="30"/>
      <c r="C78" s="24"/>
      <c r="D78" s="24"/>
    </row>
  </sheetData>
  <printOptions horizontalCentered="1" gridLines="1"/>
  <pageMargins left="0.27" right="0.25" top="0.6" bottom="0.56000000000000005" header="0.27" footer="0.21"/>
  <pageSetup scale="78" fitToHeight="5" orientation="landscape" r:id="rId1"/>
  <headerFooter>
    <oddFooter>&amp;L&amp;F&amp;RPage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Normal="100" workbookViewId="0">
      <pane xSplit="1" ySplit="4" topLeftCell="B59" activePane="bottomRight" state="frozen"/>
      <selection pane="topRight" activeCell="B1" sqref="B1"/>
      <selection pane="bottomLeft" activeCell="A5" sqref="A5"/>
      <selection pane="bottomRight" activeCell="G69" sqref="G69"/>
    </sheetView>
  </sheetViews>
  <sheetFormatPr defaultRowHeight="12.75"/>
  <cols>
    <col min="1" max="1" width="62.85546875" style="4" bestFit="1" customWidth="1"/>
    <col min="2" max="2" width="20.7109375" style="88" bestFit="1" customWidth="1"/>
    <col min="3" max="3" width="14" style="2" customWidth="1"/>
    <col min="4" max="4" width="14" style="2" bestFit="1" customWidth="1"/>
    <col min="5" max="5" width="14" style="3" bestFit="1" customWidth="1"/>
    <col min="6" max="6" width="14" style="4" bestFit="1" customWidth="1"/>
    <col min="7" max="7" width="13.85546875" style="4" customWidth="1"/>
    <col min="8" max="16384" width="9.140625" style="4"/>
  </cols>
  <sheetData>
    <row r="1" spans="1:7">
      <c r="A1" s="1" t="s">
        <v>96</v>
      </c>
      <c r="B1" s="77"/>
    </row>
    <row r="2" spans="1:7">
      <c r="A2" s="1"/>
      <c r="B2" s="77"/>
    </row>
    <row r="3" spans="1:7" s="8" customFormat="1" ht="20.25" customHeight="1" thickBot="1">
      <c r="A3" s="5" t="s">
        <v>83</v>
      </c>
      <c r="B3" s="78"/>
      <c r="C3" s="6"/>
      <c r="D3" s="6"/>
      <c r="E3" s="7"/>
    </row>
    <row r="4" spans="1:7" s="9" customFormat="1" ht="26.25" thickBot="1">
      <c r="B4" s="79" t="s">
        <v>23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80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81"/>
      <c r="C6" s="19"/>
      <c r="D6" s="19"/>
      <c r="E6" s="20"/>
    </row>
    <row r="7" spans="1:7" s="9" customFormat="1" ht="16.5" thickBot="1">
      <c r="A7" s="21"/>
      <c r="B7" s="82"/>
    </row>
    <row r="8" spans="1:7" s="25" customFormat="1" ht="13.5" thickBot="1">
      <c r="A8" s="22" t="s">
        <v>0</v>
      </c>
      <c r="B8" s="83"/>
      <c r="C8" s="24"/>
      <c r="D8" s="24"/>
      <c r="E8" s="3"/>
    </row>
    <row r="9" spans="1:7">
      <c r="B9" s="84"/>
      <c r="C9" s="27"/>
      <c r="D9" s="28"/>
      <c r="E9" s="27"/>
      <c r="F9" s="29"/>
      <c r="G9" s="29"/>
    </row>
    <row r="10" spans="1:7">
      <c r="B10" s="84"/>
      <c r="C10" s="27"/>
      <c r="D10" s="28"/>
      <c r="E10" s="27"/>
      <c r="F10" s="29"/>
      <c r="G10" s="29"/>
    </row>
    <row r="11" spans="1:7">
      <c r="A11" s="30"/>
      <c r="B11" s="85"/>
      <c r="C11" s="32"/>
      <c r="D11" s="33"/>
      <c r="E11" s="27"/>
      <c r="F11" s="29"/>
      <c r="G11" s="29"/>
    </row>
    <row r="12" spans="1:7">
      <c r="A12" s="30" t="s">
        <v>20</v>
      </c>
      <c r="B12" s="38">
        <v>255056.5</v>
      </c>
      <c r="C12" s="29">
        <f>$B12/4</f>
        <v>63764.125</v>
      </c>
      <c r="D12" s="29">
        <f t="shared" ref="D12:F12" si="0">$B12/4</f>
        <v>63764.125</v>
      </c>
      <c r="E12" s="29">
        <f t="shared" si="0"/>
        <v>63764.125</v>
      </c>
      <c r="F12" s="29">
        <f t="shared" si="0"/>
        <v>63764.125</v>
      </c>
      <c r="G12" s="29">
        <f>SUM(C12:F12)</f>
        <v>255056.5</v>
      </c>
    </row>
    <row r="13" spans="1:7">
      <c r="A13" s="34" t="s">
        <v>1</v>
      </c>
      <c r="B13" s="83"/>
      <c r="C13" s="24"/>
      <c r="D13" s="35"/>
      <c r="E13" s="36"/>
    </row>
    <row r="14" spans="1:7">
      <c r="B14" s="84"/>
      <c r="C14" s="27"/>
      <c r="D14" s="28"/>
      <c r="E14" s="27"/>
      <c r="F14" s="29"/>
      <c r="G14" s="29"/>
    </row>
    <row r="15" spans="1:7">
      <c r="A15" s="30"/>
      <c r="B15" s="38"/>
      <c r="C15" s="32"/>
      <c r="D15" s="28"/>
      <c r="E15" s="27"/>
      <c r="F15" s="29"/>
      <c r="G15" s="29"/>
    </row>
    <row r="16" spans="1:7">
      <c r="B16" s="38"/>
      <c r="C16" s="27"/>
      <c r="D16" s="28"/>
      <c r="E16" s="27"/>
      <c r="F16" s="29"/>
      <c r="G16" s="29"/>
    </row>
    <row r="17" spans="1:8">
      <c r="A17" s="3" t="s">
        <v>20</v>
      </c>
      <c r="B17" s="38">
        <v>102813.1</v>
      </c>
      <c r="C17" s="29">
        <f>$B17/4</f>
        <v>25703.275000000001</v>
      </c>
      <c r="D17" s="29">
        <f t="shared" ref="D17:F17" si="1">$B17/4</f>
        <v>25703.275000000001</v>
      </c>
      <c r="E17" s="29">
        <f t="shared" si="1"/>
        <v>25703.275000000001</v>
      </c>
      <c r="F17" s="29">
        <f t="shared" si="1"/>
        <v>25703.275000000001</v>
      </c>
      <c r="G17" s="29">
        <f>SUM(C17:F17)</f>
        <v>102813.1</v>
      </c>
    </row>
    <row r="18" spans="1:8">
      <c r="A18" s="34" t="s">
        <v>2</v>
      </c>
      <c r="B18" s="38"/>
      <c r="C18" s="27"/>
      <c r="D18" s="28"/>
      <c r="E18" s="27"/>
      <c r="F18" s="29"/>
      <c r="G18" s="29"/>
    </row>
    <row r="19" spans="1:8">
      <c r="B19" s="38"/>
      <c r="C19" s="27"/>
      <c r="D19" s="28"/>
      <c r="E19" s="27"/>
      <c r="F19" s="29"/>
      <c r="G19" s="29"/>
    </row>
    <row r="20" spans="1:8">
      <c r="A20" s="30"/>
      <c r="B20" s="38"/>
      <c r="C20" s="32"/>
      <c r="D20" s="28"/>
      <c r="E20" s="27"/>
      <c r="F20" s="29"/>
      <c r="G20" s="29"/>
    </row>
    <row r="21" spans="1:8">
      <c r="B21" s="38"/>
      <c r="C21" s="27"/>
      <c r="D21" s="28"/>
      <c r="E21" s="27"/>
      <c r="F21" s="29"/>
      <c r="G21" s="29"/>
    </row>
    <row r="22" spans="1:8">
      <c r="A22" s="30"/>
      <c r="B22" s="38"/>
      <c r="C22" s="38"/>
      <c r="D22" s="28"/>
      <c r="E22" s="39"/>
      <c r="F22" s="29"/>
      <c r="G22" s="29"/>
    </row>
    <row r="23" spans="1:8" ht="13.5" thickBot="1">
      <c r="A23" s="30" t="s">
        <v>20</v>
      </c>
      <c r="B23" s="38"/>
      <c r="C23" s="29">
        <f>SUM(C20:C22)</f>
        <v>0</v>
      </c>
      <c r="D23" s="29">
        <f>SUM(D20:D22)</f>
        <v>0</v>
      </c>
      <c r="E23" s="29">
        <f>SUM(E20:E22)</f>
        <v>0</v>
      </c>
      <c r="F23" s="29">
        <f>SUM(F20:F22)</f>
        <v>0</v>
      </c>
      <c r="G23" s="29">
        <f>SUM(G20:G22)</f>
        <v>0</v>
      </c>
    </row>
    <row r="24" spans="1:8" s="1" customFormat="1" ht="13.5" thickBot="1">
      <c r="A24" s="40" t="s">
        <v>4</v>
      </c>
      <c r="B24" s="38"/>
      <c r="C24" s="39"/>
      <c r="D24" s="27"/>
      <c r="E24" s="42"/>
      <c r="F24" s="43"/>
      <c r="G24" s="43"/>
    </row>
    <row r="25" spans="1:8" s="1" customFormat="1">
      <c r="A25" s="4"/>
      <c r="B25" s="38"/>
      <c r="C25" s="43"/>
      <c r="D25" s="32"/>
      <c r="E25" s="42"/>
      <c r="F25" s="43"/>
      <c r="G25" s="29"/>
    </row>
    <row r="26" spans="1:8" s="1" customFormat="1">
      <c r="A26" s="30" t="s">
        <v>20</v>
      </c>
      <c r="B26" s="38">
        <v>90103.34</v>
      </c>
      <c r="C26" s="29">
        <f>$B26/4</f>
        <v>22525.834999999999</v>
      </c>
      <c r="D26" s="29">
        <f t="shared" ref="D26:F26" si="2">$B26/4</f>
        <v>22525.834999999999</v>
      </c>
      <c r="E26" s="29">
        <f t="shared" si="2"/>
        <v>22525.834999999999</v>
      </c>
      <c r="F26" s="29">
        <f t="shared" si="2"/>
        <v>22525.834999999999</v>
      </c>
      <c r="G26" s="29">
        <f>SUM(C26:F26)</f>
        <v>90103.34</v>
      </c>
    </row>
    <row r="27" spans="1:8" s="1" customFormat="1">
      <c r="A27" s="34" t="s">
        <v>3</v>
      </c>
      <c r="B27" s="38"/>
      <c r="C27" s="44"/>
      <c r="D27" s="27"/>
      <c r="E27" s="42"/>
      <c r="F27" s="43"/>
      <c r="G27" s="43"/>
    </row>
    <row r="28" spans="1:8">
      <c r="B28" s="38"/>
      <c r="C28" s="29"/>
      <c r="D28" s="29"/>
      <c r="E28" s="39"/>
      <c r="F28" s="29"/>
      <c r="G28" s="29"/>
    </row>
    <row r="29" spans="1:8">
      <c r="A29" s="30" t="s">
        <v>20</v>
      </c>
      <c r="B29" s="38"/>
      <c r="C29" s="29">
        <f>SUM(C27:C28)</f>
        <v>0</v>
      </c>
      <c r="D29" s="29">
        <f>SUM(D27:D28)</f>
        <v>0</v>
      </c>
      <c r="E29" s="29">
        <f>SUM(E27:E28)</f>
        <v>0</v>
      </c>
      <c r="F29" s="29">
        <f>SUM(F27:F28)</f>
        <v>0</v>
      </c>
      <c r="G29" s="29">
        <f>SUM(C29:F29)</f>
        <v>0</v>
      </c>
    </row>
    <row r="30" spans="1:8" ht="13.5" thickBot="1">
      <c r="A30" s="30"/>
      <c r="B30" s="38"/>
      <c r="C30" s="29"/>
      <c r="D30" s="29"/>
      <c r="E30" s="29"/>
      <c r="F30" s="29"/>
      <c r="G30" s="29"/>
    </row>
    <row r="31" spans="1:8" ht="16.5" thickBot="1">
      <c r="A31" s="17" t="s">
        <v>21</v>
      </c>
      <c r="B31" s="38">
        <f t="shared" ref="B31:G31" si="3">B29+B26+B23+B17+B12</f>
        <v>447972.94</v>
      </c>
      <c r="C31" s="38">
        <f t="shared" si="3"/>
        <v>111993.235</v>
      </c>
      <c r="D31" s="38">
        <f t="shared" si="3"/>
        <v>111993.235</v>
      </c>
      <c r="E31" s="38">
        <f t="shared" si="3"/>
        <v>111993.235</v>
      </c>
      <c r="F31" s="38">
        <f t="shared" si="3"/>
        <v>111993.235</v>
      </c>
      <c r="G31" s="38">
        <f t="shared" si="3"/>
        <v>447972.94</v>
      </c>
      <c r="H31" s="43"/>
    </row>
    <row r="32" spans="1:8" ht="13.5" thickBot="1">
      <c r="A32" s="30"/>
      <c r="B32" s="85"/>
      <c r="C32" s="29"/>
      <c r="D32" s="29"/>
      <c r="E32" s="29"/>
      <c r="F32" s="29"/>
      <c r="G32" s="29"/>
    </row>
    <row r="33" spans="1:8" ht="16.5" thickBot="1">
      <c r="A33" s="17" t="s">
        <v>5</v>
      </c>
      <c r="B33" s="81"/>
      <c r="C33" s="4"/>
      <c r="D33" s="4"/>
      <c r="E33" s="4"/>
    </row>
    <row r="34" spans="1:8" ht="16.5" thickBot="1">
      <c r="A34" s="46"/>
      <c r="B34" s="81"/>
      <c r="C34" s="44"/>
      <c r="D34" s="27"/>
      <c r="E34" s="39"/>
      <c r="F34" s="29"/>
      <c r="G34" s="29"/>
    </row>
    <row r="35" spans="1:8" ht="13.5" thickBot="1">
      <c r="A35" s="40" t="s">
        <v>7</v>
      </c>
      <c r="B35" s="87"/>
      <c r="C35" s="27"/>
      <c r="D35" s="27"/>
      <c r="E35" s="39"/>
      <c r="F35" s="29"/>
      <c r="G35" s="29"/>
    </row>
    <row r="36" spans="1:8">
      <c r="A36" t="s">
        <v>25</v>
      </c>
      <c r="B36" s="86">
        <v>1397.83</v>
      </c>
      <c r="C36" s="29">
        <f>$B36/4</f>
        <v>349.45749999999998</v>
      </c>
      <c r="D36" s="29">
        <f t="shared" ref="D36:F36" si="4">$B36/4</f>
        <v>349.45749999999998</v>
      </c>
      <c r="E36" s="29">
        <f t="shared" si="4"/>
        <v>349.45749999999998</v>
      </c>
      <c r="F36" s="29">
        <f t="shared" si="4"/>
        <v>349.45749999999998</v>
      </c>
      <c r="G36" s="29">
        <f>SUM(C36:F36)</f>
        <v>1397.83</v>
      </c>
    </row>
    <row r="37" spans="1:8">
      <c r="C37" s="27"/>
      <c r="D37" s="27"/>
      <c r="E37" s="39"/>
      <c r="F37" s="29"/>
      <c r="G37" s="29"/>
    </row>
    <row r="38" spans="1:8" ht="13.5" thickBot="1">
      <c r="A38" s="30" t="s">
        <v>20</v>
      </c>
      <c r="B38" s="89">
        <f>B36</f>
        <v>1397.83</v>
      </c>
      <c r="C38" s="89">
        <f t="shared" ref="C38:G38" si="5">C36</f>
        <v>349.45749999999998</v>
      </c>
      <c r="D38" s="89">
        <f t="shared" si="5"/>
        <v>349.45749999999998</v>
      </c>
      <c r="E38" s="89">
        <f t="shared" si="5"/>
        <v>349.45749999999998</v>
      </c>
      <c r="F38" s="89">
        <f t="shared" si="5"/>
        <v>349.45749999999998</v>
      </c>
      <c r="G38" s="89">
        <f t="shared" si="5"/>
        <v>1397.83</v>
      </c>
      <c r="H38" s="29"/>
    </row>
    <row r="39" spans="1:8" ht="13.5" thickBot="1">
      <c r="A39" s="40" t="s">
        <v>9</v>
      </c>
      <c r="B39" s="87"/>
      <c r="C39" s="39"/>
      <c r="D39" s="39"/>
      <c r="E39" s="39"/>
      <c r="F39" s="29"/>
      <c r="G39" s="29"/>
    </row>
    <row r="40" spans="1:8">
      <c r="A40" s="41"/>
      <c r="B40" s="87"/>
      <c r="C40" s="39"/>
      <c r="D40" s="39"/>
      <c r="E40" s="39"/>
      <c r="F40" s="29"/>
      <c r="G40" s="29"/>
    </row>
    <row r="41" spans="1:8">
      <c r="A41" t="s">
        <v>29</v>
      </c>
      <c r="B41" s="86">
        <v>750</v>
      </c>
      <c r="C41" s="29">
        <f>$B41/4</f>
        <v>187.5</v>
      </c>
      <c r="D41" s="29">
        <f t="shared" ref="D41:F41" si="6">$B41/4</f>
        <v>187.5</v>
      </c>
      <c r="E41" s="29">
        <f t="shared" si="6"/>
        <v>187.5</v>
      </c>
      <c r="F41" s="29">
        <f t="shared" si="6"/>
        <v>187.5</v>
      </c>
      <c r="G41" s="29">
        <f>SUM(C41:F41)</f>
        <v>750</v>
      </c>
    </row>
    <row r="42" spans="1:8">
      <c r="A42" s="30"/>
      <c r="B42" s="89"/>
      <c r="C42" s="42"/>
      <c r="D42" s="39"/>
      <c r="E42" s="39"/>
      <c r="F42" s="29"/>
      <c r="G42" s="29"/>
    </row>
    <row r="43" spans="1:8" ht="13.5" thickBot="1">
      <c r="A43" s="30" t="s">
        <v>20</v>
      </c>
      <c r="B43" s="89">
        <f>B41</f>
        <v>750</v>
      </c>
      <c r="C43" s="43">
        <f>SUM(C40:C42)</f>
        <v>187.5</v>
      </c>
      <c r="D43" s="43">
        <f>SUM(D40:D42)</f>
        <v>187.5</v>
      </c>
      <c r="E43" s="43">
        <f>SUM(E40:E42)</f>
        <v>187.5</v>
      </c>
      <c r="F43" s="43">
        <f>SUM(F40:F42)</f>
        <v>187.5</v>
      </c>
      <c r="G43" s="43">
        <f>SUM(G40:G42)</f>
        <v>750</v>
      </c>
      <c r="H43" s="29"/>
    </row>
    <row r="44" spans="1:8" ht="13.5" thickBot="1">
      <c r="A44" s="40" t="s">
        <v>10</v>
      </c>
      <c r="B44" s="87"/>
      <c r="C44" s="39"/>
      <c r="D44" s="39"/>
      <c r="E44" s="39"/>
      <c r="F44" s="29"/>
      <c r="G44" s="29"/>
    </row>
    <row r="45" spans="1:8">
      <c r="A45" s="41"/>
      <c r="B45" s="87"/>
      <c r="C45" s="47"/>
      <c r="D45" s="39"/>
      <c r="E45" s="39"/>
      <c r="F45" s="29"/>
      <c r="G45" s="29"/>
    </row>
    <row r="46" spans="1:8">
      <c r="A46" t="s">
        <v>31</v>
      </c>
      <c r="B46" s="86">
        <v>1615</v>
      </c>
      <c r="C46" s="29">
        <f t="shared" ref="C46:F50" si="7">$B46/4</f>
        <v>403.75</v>
      </c>
      <c r="D46" s="29">
        <f t="shared" si="7"/>
        <v>403.75</v>
      </c>
      <c r="E46" s="29">
        <f t="shared" si="7"/>
        <v>403.75</v>
      </c>
      <c r="F46" s="29">
        <f t="shared" si="7"/>
        <v>403.75</v>
      </c>
      <c r="G46" s="29">
        <f t="shared" ref="G46:G50" si="8">SUM(C46:F46)</f>
        <v>1615</v>
      </c>
    </row>
    <row r="47" spans="1:8">
      <c r="A47" t="s">
        <v>35</v>
      </c>
      <c r="B47" s="86">
        <v>124892.62</v>
      </c>
      <c r="C47" s="29">
        <f t="shared" si="7"/>
        <v>31223.154999999999</v>
      </c>
      <c r="D47" s="29">
        <f t="shared" si="7"/>
        <v>31223.154999999999</v>
      </c>
      <c r="E47" s="29">
        <f t="shared" si="7"/>
        <v>31223.154999999999</v>
      </c>
      <c r="F47" s="29">
        <f t="shared" si="7"/>
        <v>31223.154999999999</v>
      </c>
      <c r="G47" s="29">
        <f t="shared" si="8"/>
        <v>124892.62</v>
      </c>
    </row>
    <row r="48" spans="1:8">
      <c r="A48" t="s">
        <v>37</v>
      </c>
      <c r="B48" s="86">
        <v>372.4</v>
      </c>
      <c r="C48" s="29">
        <f t="shared" si="7"/>
        <v>93.1</v>
      </c>
      <c r="D48" s="29">
        <f t="shared" si="7"/>
        <v>93.1</v>
      </c>
      <c r="E48" s="29">
        <f t="shared" si="7"/>
        <v>93.1</v>
      </c>
      <c r="F48" s="29">
        <f t="shared" si="7"/>
        <v>93.1</v>
      </c>
      <c r="G48" s="29">
        <f t="shared" si="8"/>
        <v>372.4</v>
      </c>
    </row>
    <row r="49" spans="1:8">
      <c r="A49" t="s">
        <v>41</v>
      </c>
      <c r="B49" s="86">
        <v>1596</v>
      </c>
      <c r="C49" s="29">
        <f t="shared" si="7"/>
        <v>399</v>
      </c>
      <c r="D49" s="29">
        <f t="shared" si="7"/>
        <v>399</v>
      </c>
      <c r="E49" s="29">
        <f t="shared" si="7"/>
        <v>399</v>
      </c>
      <c r="F49" s="29">
        <f t="shared" si="7"/>
        <v>399</v>
      </c>
      <c r="G49" s="29">
        <f t="shared" si="8"/>
        <v>1596</v>
      </c>
    </row>
    <row r="50" spans="1:8">
      <c r="A50" t="s">
        <v>42</v>
      </c>
      <c r="B50" s="86">
        <v>1314</v>
      </c>
      <c r="C50" s="29">
        <f t="shared" si="7"/>
        <v>328.5</v>
      </c>
      <c r="D50" s="29">
        <f t="shared" si="7"/>
        <v>328.5</v>
      </c>
      <c r="E50" s="29">
        <f t="shared" si="7"/>
        <v>328.5</v>
      </c>
      <c r="F50" s="29">
        <f t="shared" si="7"/>
        <v>328.5</v>
      </c>
      <c r="G50" s="29">
        <f t="shared" si="8"/>
        <v>1314</v>
      </c>
    </row>
    <row r="51" spans="1:8">
      <c r="C51" s="39"/>
      <c r="D51" s="39"/>
      <c r="E51" s="39"/>
      <c r="F51" s="29"/>
      <c r="G51" s="29"/>
    </row>
    <row r="52" spans="1:8" ht="13.5" thickBot="1">
      <c r="A52" s="30" t="s">
        <v>20</v>
      </c>
      <c r="B52" s="89">
        <f t="shared" ref="B52:G52" si="9">SUM(B46:B50)</f>
        <v>129790.01999999999</v>
      </c>
      <c r="C52" s="89">
        <f t="shared" si="9"/>
        <v>32447.504999999997</v>
      </c>
      <c r="D52" s="89">
        <f t="shared" si="9"/>
        <v>32447.504999999997</v>
      </c>
      <c r="E52" s="89">
        <f t="shared" si="9"/>
        <v>32447.504999999997</v>
      </c>
      <c r="F52" s="89">
        <f t="shared" si="9"/>
        <v>32447.504999999997</v>
      </c>
      <c r="G52" s="89">
        <f t="shared" si="9"/>
        <v>129790.01999999999</v>
      </c>
      <c r="H52" s="29"/>
    </row>
    <row r="53" spans="1:8" ht="13.5" thickBot="1">
      <c r="A53" s="40" t="s">
        <v>11</v>
      </c>
      <c r="B53" s="87"/>
      <c r="C53" s="39"/>
      <c r="D53" s="39"/>
      <c r="E53" s="39"/>
      <c r="F53" s="29"/>
      <c r="G53" s="29"/>
    </row>
    <row r="54" spans="1:8">
      <c r="A54" s="41"/>
      <c r="B54" s="87"/>
      <c r="C54" s="47"/>
      <c r="D54" s="49"/>
      <c r="E54" s="39"/>
      <c r="F54" s="29"/>
      <c r="G54" s="29"/>
    </row>
    <row r="55" spans="1:8">
      <c r="A55" t="s">
        <v>49</v>
      </c>
      <c r="B55" s="86">
        <v>2500</v>
      </c>
      <c r="C55" s="29">
        <f t="shared" ref="C55:F55" si="10">$B55/4</f>
        <v>625</v>
      </c>
      <c r="D55" s="29">
        <f t="shared" si="10"/>
        <v>625</v>
      </c>
      <c r="E55" s="29">
        <f t="shared" si="10"/>
        <v>625</v>
      </c>
      <c r="F55" s="29">
        <f t="shared" si="10"/>
        <v>625</v>
      </c>
      <c r="G55" s="29">
        <f t="shared" ref="G55" si="11">SUM(C55:F55)</f>
        <v>2500</v>
      </c>
    </row>
    <row r="56" spans="1:8">
      <c r="A56" s="41"/>
      <c r="B56" s="87"/>
      <c r="C56" s="47"/>
      <c r="D56" s="49"/>
      <c r="E56" s="39"/>
      <c r="F56" s="29"/>
      <c r="G56" s="29"/>
    </row>
    <row r="57" spans="1:8">
      <c r="A57" s="30" t="s">
        <v>20</v>
      </c>
      <c r="B57" s="89">
        <f>B55</f>
        <v>2500</v>
      </c>
      <c r="C57" s="43">
        <f>SUM(C55:C56)</f>
        <v>625</v>
      </c>
      <c r="D57" s="43">
        <f>SUM(D55:D56)</f>
        <v>625</v>
      </c>
      <c r="E57" s="43">
        <f>SUM(E55:E56)</f>
        <v>625</v>
      </c>
      <c r="F57" s="43">
        <f>SUM(F55:F56)</f>
        <v>625</v>
      </c>
      <c r="G57" s="43">
        <f>SUM(G55:G56)</f>
        <v>2500</v>
      </c>
      <c r="H57" s="29"/>
    </row>
    <row r="58" spans="1:8">
      <c r="A58" s="34" t="s">
        <v>12</v>
      </c>
      <c r="B58" s="83"/>
      <c r="C58" s="48"/>
      <c r="D58" s="49"/>
      <c r="E58" s="39"/>
      <c r="F58" s="29"/>
      <c r="G58" s="29"/>
    </row>
    <row r="59" spans="1:8">
      <c r="A59" s="41"/>
      <c r="B59" s="87"/>
      <c r="C59" s="47"/>
      <c r="D59" s="39"/>
      <c r="E59" s="39"/>
      <c r="F59" s="29"/>
      <c r="G59" s="29"/>
    </row>
    <row r="60" spans="1:8">
      <c r="A60" s="30"/>
      <c r="B60" s="89"/>
      <c r="C60" s="47"/>
      <c r="D60" s="39"/>
      <c r="E60" s="39"/>
      <c r="F60" s="29"/>
      <c r="G60" s="29"/>
    </row>
    <row r="61" spans="1:8">
      <c r="A61" s="30"/>
      <c r="B61" s="89"/>
      <c r="C61" s="47"/>
      <c r="D61" s="39"/>
      <c r="E61" s="39"/>
      <c r="F61" s="29"/>
      <c r="G61" s="29"/>
    </row>
    <row r="62" spans="1:8">
      <c r="A62" s="30"/>
      <c r="B62" s="89"/>
      <c r="C62" s="47"/>
      <c r="D62" s="39"/>
      <c r="E62" s="39"/>
      <c r="F62" s="29"/>
      <c r="G62" s="29"/>
    </row>
    <row r="63" spans="1:8">
      <c r="A63" s="30"/>
      <c r="B63" s="89"/>
      <c r="C63" s="47"/>
      <c r="D63" s="39"/>
      <c r="E63" s="39"/>
      <c r="F63" s="29"/>
      <c r="G63" s="29"/>
    </row>
    <row r="64" spans="1:8">
      <c r="A64" s="30"/>
      <c r="B64" s="89"/>
      <c r="C64" s="50"/>
      <c r="D64" s="39"/>
      <c r="E64" s="39"/>
      <c r="F64" s="29"/>
      <c r="G64" s="29"/>
    </row>
    <row r="65" spans="1:8">
      <c r="A65" s="30" t="s">
        <v>20</v>
      </c>
      <c r="B65" s="89"/>
      <c r="C65" s="43">
        <f>SUM(C60:C64)</f>
        <v>0</v>
      </c>
      <c r="D65" s="43">
        <f>SUM(D60:D64)</f>
        <v>0</v>
      </c>
      <c r="E65" s="43">
        <f>SUM(E60:E64)</f>
        <v>0</v>
      </c>
      <c r="F65" s="43">
        <f>SUM(F60:F64)</f>
        <v>0</v>
      </c>
      <c r="G65" s="43">
        <f>SUM(G60:G64)</f>
        <v>0</v>
      </c>
      <c r="H65" s="29"/>
    </row>
    <row r="66" spans="1:8">
      <c r="A66" s="51" t="s">
        <v>13</v>
      </c>
      <c r="B66" s="87"/>
      <c r="C66" s="27"/>
      <c r="D66" s="32"/>
      <c r="E66" s="42"/>
      <c r="F66" s="29"/>
      <c r="G66" s="29"/>
    </row>
    <row r="67" spans="1:8">
      <c r="A67" s="41"/>
      <c r="B67" s="87"/>
      <c r="C67" s="27"/>
      <c r="D67" s="49"/>
      <c r="E67" s="27"/>
      <c r="F67" s="29"/>
      <c r="G67" s="29"/>
    </row>
    <row r="68" spans="1:8" s="26" customFormat="1">
      <c r="A68" t="s">
        <v>57</v>
      </c>
      <c r="B68" s="86">
        <v>6800</v>
      </c>
      <c r="C68" s="29">
        <f t="shared" ref="C68:F68" si="12">$B68/4</f>
        <v>1700</v>
      </c>
      <c r="D68" s="29">
        <f t="shared" si="12"/>
        <v>1700</v>
      </c>
      <c r="E68" s="29">
        <f t="shared" si="12"/>
        <v>1700</v>
      </c>
      <c r="F68" s="29">
        <f t="shared" si="12"/>
        <v>1700</v>
      </c>
      <c r="G68" s="29">
        <f t="shared" ref="G68" si="13">SUM(C68:F68)</f>
        <v>6800</v>
      </c>
    </row>
    <row r="69" spans="1:8" s="26" customFormat="1">
      <c r="B69" s="84"/>
      <c r="C69" s="52"/>
      <c r="D69" s="28"/>
      <c r="E69" s="52"/>
      <c r="F69" s="53"/>
      <c r="G69" s="53"/>
    </row>
    <row r="70" spans="1:8" s="1" customFormat="1">
      <c r="A70" s="30" t="s">
        <v>20</v>
      </c>
      <c r="B70" s="89">
        <f>B68</f>
        <v>6800</v>
      </c>
      <c r="C70" s="43">
        <f>SUM(C68:C69)</f>
        <v>1700</v>
      </c>
      <c r="D70" s="43">
        <f>SUM(D68:D69)</f>
        <v>1700</v>
      </c>
      <c r="E70" s="43">
        <f>SUM(E68:E69)</f>
        <v>1700</v>
      </c>
      <c r="F70" s="43">
        <f>SUM(F68:F69)</f>
        <v>1700</v>
      </c>
      <c r="G70" s="43">
        <f>SUM(G68:G69)</f>
        <v>6800</v>
      </c>
      <c r="H70" s="43"/>
    </row>
    <row r="71" spans="1:8" s="1" customFormat="1" ht="13.5" thickBot="1">
      <c r="A71" s="30"/>
      <c r="B71" s="89"/>
      <c r="C71" s="43"/>
      <c r="D71" s="43"/>
      <c r="E71" s="43"/>
      <c r="F71" s="43"/>
      <c r="G71" s="43"/>
      <c r="H71" s="43"/>
    </row>
    <row r="72" spans="1:8" ht="16.5" thickBot="1">
      <c r="A72" s="17" t="s">
        <v>22</v>
      </c>
      <c r="B72" s="38">
        <f>B70+B65+B57+B52+B43+B38</f>
        <v>141237.84999999998</v>
      </c>
      <c r="C72" s="38">
        <f>C70+C65+C57+C52+C43+C38</f>
        <v>35309.462499999994</v>
      </c>
      <c r="D72" s="38">
        <f t="shared" ref="D72:G72" si="14">D70+D65+D57+D52+D43+D38</f>
        <v>35309.462499999994</v>
      </c>
      <c r="E72" s="38">
        <f t="shared" si="14"/>
        <v>35309.462499999994</v>
      </c>
      <c r="F72" s="38">
        <f t="shared" si="14"/>
        <v>35309.462499999994</v>
      </c>
      <c r="G72" s="38">
        <f t="shared" si="14"/>
        <v>141237.84999999998</v>
      </c>
      <c r="H72" s="29"/>
    </row>
    <row r="73" spans="1:8" s="1" customFormat="1">
      <c r="A73" s="30"/>
      <c r="B73" s="89"/>
      <c r="C73" s="43"/>
      <c r="D73" s="43"/>
      <c r="E73" s="43"/>
      <c r="F73" s="43"/>
      <c r="G73" s="43"/>
      <c r="H73" s="43"/>
    </row>
    <row r="74" spans="1:8" ht="18">
      <c r="A74" s="56" t="s">
        <v>84</v>
      </c>
      <c r="B74" s="90"/>
      <c r="C74" s="58">
        <f>C72+C31</f>
        <v>147302.69750000001</v>
      </c>
      <c r="D74" s="58">
        <f>D72+D31</f>
        <v>147302.69750000001</v>
      </c>
      <c r="E74" s="58">
        <f>E72+E31</f>
        <v>147302.69750000001</v>
      </c>
      <c r="F74" s="58">
        <f>F72+F31</f>
        <v>147302.69750000001</v>
      </c>
      <c r="G74" s="59">
        <f>G72+G31</f>
        <v>589210.79</v>
      </c>
    </row>
    <row r="78" spans="1:8">
      <c r="A78" s="30"/>
      <c r="B78" s="89"/>
      <c r="C78" s="24"/>
      <c r="D78" s="24"/>
    </row>
  </sheetData>
  <printOptions horizontalCentered="1" gridLines="1"/>
  <pageMargins left="0.27" right="0.25" top="0.6" bottom="0.56000000000000005" header="0.27" footer="0.21"/>
  <pageSetup scale="88" fitToHeight="8" orientation="landscape" r:id="rId1"/>
  <headerFooter alignWithMargins="0">
    <oddFooter>&amp;L&amp;F&amp;RPage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opLeftCell="A29" workbookViewId="0">
      <selection activeCell="E12" sqref="E12:G12"/>
    </sheetView>
  </sheetViews>
  <sheetFormatPr defaultRowHeight="12.75"/>
  <cols>
    <col min="1" max="1" width="62.85546875" style="4" bestFit="1" customWidth="1"/>
    <col min="2" max="2" width="22.28515625" style="4" bestFit="1" customWidth="1"/>
    <col min="3" max="3" width="14" style="2" customWidth="1"/>
    <col min="4" max="4" width="12.7109375" style="2" customWidth="1"/>
    <col min="5" max="5" width="14" style="3" bestFit="1" customWidth="1"/>
    <col min="6" max="6" width="14" style="4" bestFit="1" customWidth="1"/>
    <col min="7" max="7" width="13.85546875" style="4" customWidth="1"/>
    <col min="8" max="16384" width="9.140625" style="4"/>
  </cols>
  <sheetData>
    <row r="1" spans="1:9">
      <c r="A1" s="1" t="s">
        <v>61</v>
      </c>
      <c r="B1" s="1"/>
    </row>
    <row r="2" spans="1:9">
      <c r="A2" s="1"/>
      <c r="B2" s="1"/>
    </row>
    <row r="3" spans="1:9" s="8" customFormat="1" ht="20.25" customHeight="1" thickBot="1">
      <c r="A3" s="5" t="s">
        <v>83</v>
      </c>
      <c r="B3" s="5"/>
      <c r="C3" s="6"/>
      <c r="D3" s="6"/>
      <c r="E3" s="7"/>
    </row>
    <row r="4" spans="1:9" s="9" customFormat="1" ht="26.25" thickBot="1">
      <c r="B4" s="60" t="s">
        <v>24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9" s="9" customFormat="1" ht="13.5" thickBot="1">
      <c r="B5" s="14"/>
      <c r="C5" s="15"/>
      <c r="D5" s="15"/>
      <c r="E5" s="16"/>
      <c r="F5" s="16"/>
      <c r="G5" s="16"/>
    </row>
    <row r="6" spans="1:9" s="9" customFormat="1" ht="16.5" thickBot="1">
      <c r="A6" s="17" t="s">
        <v>6</v>
      </c>
      <c r="B6" s="18"/>
      <c r="C6" s="19"/>
      <c r="D6" s="19"/>
      <c r="E6" s="20"/>
    </row>
    <row r="7" spans="1:9" s="9" customFormat="1" ht="16.5" thickBot="1">
      <c r="A7" s="21"/>
    </row>
    <row r="8" spans="1:9" s="25" customFormat="1" ht="13.5" thickBot="1">
      <c r="A8" s="22" t="s">
        <v>0</v>
      </c>
      <c r="B8" s="23"/>
      <c r="C8" s="24"/>
      <c r="D8" s="24"/>
      <c r="E8" s="3"/>
    </row>
    <row r="9" spans="1:9">
      <c r="B9" s="26"/>
      <c r="C9" s="27"/>
      <c r="D9" s="28"/>
      <c r="E9" s="27"/>
      <c r="F9" s="29"/>
      <c r="G9" s="29"/>
    </row>
    <row r="10" spans="1:9">
      <c r="B10" s="26"/>
      <c r="C10" s="27"/>
      <c r="D10" s="28"/>
      <c r="E10" s="27"/>
      <c r="F10" s="29"/>
      <c r="G10" s="29"/>
    </row>
    <row r="11" spans="1:9">
      <c r="A11" s="30"/>
      <c r="B11" s="31"/>
      <c r="C11" s="32"/>
      <c r="D11" s="33"/>
      <c r="E11" s="27"/>
      <c r="F11" s="29"/>
      <c r="G11" s="29"/>
    </row>
    <row r="12" spans="1:9">
      <c r="A12" s="30" t="s">
        <v>20</v>
      </c>
      <c r="B12" s="43">
        <v>339096.3</v>
      </c>
      <c r="C12" s="43">
        <v>24841.51</v>
      </c>
      <c r="D12" s="43">
        <v>18360.759999999998</v>
      </c>
      <c r="E12" s="43">
        <f>(B12-C12-D12)/2</f>
        <v>147947.01499999998</v>
      </c>
      <c r="F12" s="43">
        <f>B12-C12-D12-E12</f>
        <v>147947.01499999998</v>
      </c>
      <c r="G12" s="43">
        <f>SUM(C12:F12)</f>
        <v>339096.29999999993</v>
      </c>
      <c r="H12" s="43"/>
      <c r="I12" s="43"/>
    </row>
    <row r="13" spans="1:9">
      <c r="A13" s="34" t="s">
        <v>1</v>
      </c>
      <c r="B13" s="43"/>
      <c r="C13" s="43"/>
      <c r="D13" s="43"/>
      <c r="E13" s="43"/>
      <c r="F13" s="43"/>
      <c r="G13" s="43"/>
      <c r="H13" s="43"/>
      <c r="I13" s="43"/>
    </row>
    <row r="14" spans="1:9">
      <c r="B14" s="43"/>
      <c r="C14" s="43"/>
      <c r="D14" s="43"/>
      <c r="E14" s="43"/>
      <c r="F14" s="43"/>
      <c r="G14" s="43"/>
      <c r="H14" s="43"/>
      <c r="I14" s="43"/>
    </row>
    <row r="15" spans="1:9">
      <c r="A15" s="30"/>
      <c r="B15" s="43"/>
      <c r="C15" s="43"/>
      <c r="D15" s="43"/>
      <c r="E15" s="43"/>
      <c r="F15" s="43"/>
      <c r="G15" s="43"/>
      <c r="H15" s="43"/>
      <c r="I15" s="43"/>
    </row>
    <row r="16" spans="1:9">
      <c r="B16" s="43"/>
      <c r="C16" s="43"/>
      <c r="D16" s="43"/>
      <c r="E16" s="43"/>
      <c r="F16" s="43"/>
      <c r="G16" s="43"/>
      <c r="H16" s="43"/>
      <c r="I16" s="43"/>
    </row>
    <row r="17" spans="1:9">
      <c r="A17" s="3" t="s">
        <v>20</v>
      </c>
      <c r="B17" s="43">
        <v>53649.61</v>
      </c>
      <c r="C17" s="43">
        <v>25312.600000000002</v>
      </c>
      <c r="D17" s="43">
        <v>18913.399999999998</v>
      </c>
      <c r="E17" s="43">
        <f>(B17-C17-D17)/2</f>
        <v>4711.8050000000003</v>
      </c>
      <c r="F17" s="43">
        <f>B17-C17-D17-E17</f>
        <v>4711.8050000000003</v>
      </c>
      <c r="G17" s="43">
        <f>SUM(C17:F17)</f>
        <v>53649.61</v>
      </c>
      <c r="H17" s="43"/>
      <c r="I17" s="43"/>
    </row>
    <row r="18" spans="1:9">
      <c r="A18" s="34" t="s">
        <v>2</v>
      </c>
      <c r="B18" s="43"/>
      <c r="C18" s="43"/>
      <c r="D18" s="43"/>
      <c r="E18" s="43"/>
      <c r="F18" s="43"/>
      <c r="G18" s="43"/>
      <c r="H18" s="43"/>
      <c r="I18" s="43"/>
    </row>
    <row r="19" spans="1:9">
      <c r="B19" s="43"/>
      <c r="C19" s="43"/>
      <c r="D19" s="43"/>
      <c r="E19" s="43"/>
      <c r="F19" s="43"/>
      <c r="G19" s="43"/>
      <c r="H19" s="43"/>
      <c r="I19" s="43"/>
    </row>
    <row r="20" spans="1:9">
      <c r="A20" s="30"/>
      <c r="B20" s="43"/>
      <c r="C20" s="43"/>
      <c r="D20" s="43"/>
      <c r="E20" s="43"/>
      <c r="F20" s="43"/>
      <c r="G20" s="43"/>
      <c r="H20" s="43"/>
      <c r="I20" s="43"/>
    </row>
    <row r="21" spans="1:9">
      <c r="B21" s="43"/>
      <c r="C21" s="43"/>
      <c r="D21" s="43"/>
      <c r="E21" s="43"/>
      <c r="F21" s="43"/>
      <c r="G21" s="43"/>
      <c r="H21" s="43"/>
      <c r="I21" s="43"/>
    </row>
    <row r="22" spans="1:9">
      <c r="A22" s="30"/>
      <c r="B22" s="43"/>
      <c r="C22" s="43"/>
      <c r="D22" s="43"/>
      <c r="E22" s="43"/>
      <c r="F22" s="43"/>
      <c r="G22" s="43"/>
      <c r="H22" s="43"/>
      <c r="I22" s="43"/>
    </row>
    <row r="23" spans="1:9" ht="13.5" thickBot="1">
      <c r="A23" s="30" t="s">
        <v>20</v>
      </c>
      <c r="B23" s="43"/>
      <c r="C23" s="43">
        <f>SUM(C20:C22)</f>
        <v>0</v>
      </c>
      <c r="D23" s="43">
        <f>SUM(D20:D22)</f>
        <v>0</v>
      </c>
      <c r="E23" s="43">
        <f>(B23-C23-D23)/2</f>
        <v>0</v>
      </c>
      <c r="F23" s="43">
        <f>B23-C23-D23-E23</f>
        <v>0</v>
      </c>
      <c r="G23" s="43">
        <f>SUM(C23:F23)</f>
        <v>0</v>
      </c>
      <c r="H23" s="43"/>
      <c r="I23" s="43"/>
    </row>
    <row r="24" spans="1:9" s="1" customFormat="1" ht="13.5" thickBot="1">
      <c r="A24" s="40" t="s">
        <v>4</v>
      </c>
      <c r="B24" s="43"/>
      <c r="C24" s="43"/>
      <c r="D24" s="43"/>
      <c r="E24" s="43"/>
      <c r="F24" s="43"/>
      <c r="G24" s="43"/>
      <c r="H24" s="43"/>
      <c r="I24" s="43"/>
    </row>
    <row r="25" spans="1:9" s="1" customFormat="1">
      <c r="A25" s="4"/>
      <c r="B25" s="43"/>
      <c r="C25" s="43"/>
      <c r="D25" s="43"/>
      <c r="E25" s="43"/>
      <c r="F25" s="43"/>
      <c r="G25" s="43"/>
      <c r="H25" s="43"/>
      <c r="I25" s="43"/>
    </row>
    <row r="26" spans="1:9" s="1" customFormat="1">
      <c r="A26" s="30" t="s">
        <v>20</v>
      </c>
      <c r="B26" s="43">
        <v>97515.72</v>
      </c>
      <c r="C26" s="43">
        <v>7673.32</v>
      </c>
      <c r="D26" s="43">
        <v>5680.4</v>
      </c>
      <c r="E26" s="43">
        <f>(B26-C26-D26)/2</f>
        <v>42081</v>
      </c>
      <c r="F26" s="43">
        <f>B26-C26-D26-E26</f>
        <v>42081</v>
      </c>
      <c r="G26" s="43">
        <f>SUM(C26:F26)</f>
        <v>97515.72</v>
      </c>
      <c r="H26" s="43"/>
      <c r="I26" s="43"/>
    </row>
    <row r="27" spans="1:9" s="1" customFormat="1">
      <c r="A27" s="34" t="s">
        <v>3</v>
      </c>
      <c r="B27" s="43"/>
      <c r="C27" s="43"/>
      <c r="D27" s="43"/>
      <c r="E27" s="43"/>
      <c r="F27" s="43"/>
      <c r="G27" s="43"/>
      <c r="H27" s="43"/>
      <c r="I27" s="43"/>
    </row>
    <row r="28" spans="1:9">
      <c r="B28" s="43"/>
      <c r="C28" s="43"/>
      <c r="D28" s="43"/>
      <c r="E28" s="43"/>
      <c r="F28" s="43"/>
      <c r="G28" s="43"/>
      <c r="H28" s="43"/>
      <c r="I28" s="43"/>
    </row>
    <row r="29" spans="1:9">
      <c r="A29" s="30" t="s">
        <v>20</v>
      </c>
      <c r="B29" s="43"/>
      <c r="C29" s="43">
        <f>SUM(C27:C28)</f>
        <v>0</v>
      </c>
      <c r="D29" s="43">
        <f>SUM(D27:D28)</f>
        <v>0</v>
      </c>
      <c r="E29" s="43">
        <f>(B29-C29-D29)/2</f>
        <v>0</v>
      </c>
      <c r="F29" s="43">
        <f>B29-C29-D29-E29</f>
        <v>0</v>
      </c>
      <c r="G29" s="43">
        <f>SUM(C29:F29)</f>
        <v>0</v>
      </c>
      <c r="H29" s="43"/>
      <c r="I29" s="43"/>
    </row>
    <row r="30" spans="1:9" ht="13.5" thickBot="1">
      <c r="A30" s="30"/>
      <c r="B30" s="43"/>
      <c r="C30" s="43"/>
      <c r="D30" s="43"/>
      <c r="E30" s="43"/>
      <c r="F30" s="43"/>
      <c r="G30" s="43"/>
      <c r="H30" s="43"/>
      <c r="I30" s="43"/>
    </row>
    <row r="31" spans="1:9" ht="16.5" thickBot="1">
      <c r="A31" s="17" t="s">
        <v>21</v>
      </c>
      <c r="B31" s="43">
        <f t="shared" ref="B31:G31" si="0">B29+B26+B23+B17+B12</f>
        <v>490261.63</v>
      </c>
      <c r="C31" s="43">
        <f t="shared" si="0"/>
        <v>57827.429999999993</v>
      </c>
      <c r="D31" s="43">
        <f t="shared" si="0"/>
        <v>42954.559999999998</v>
      </c>
      <c r="E31" s="43">
        <f t="shared" si="0"/>
        <v>194739.81999999998</v>
      </c>
      <c r="F31" s="43">
        <f t="shared" si="0"/>
        <v>194739.81999999998</v>
      </c>
      <c r="G31" s="43">
        <f t="shared" si="0"/>
        <v>490261.62999999995</v>
      </c>
      <c r="H31" s="43"/>
      <c r="I31" s="43"/>
    </row>
    <row r="32" spans="1:9" ht="13.5" thickBot="1">
      <c r="A32" s="30"/>
      <c r="B32" s="31"/>
      <c r="C32" s="29"/>
      <c r="D32" s="29"/>
      <c r="E32" s="29"/>
      <c r="F32" s="29"/>
      <c r="G32" s="29"/>
    </row>
    <row r="33" spans="1:8" ht="16.5" thickBot="1">
      <c r="A33" s="17" t="s">
        <v>5</v>
      </c>
      <c r="B33" s="18"/>
      <c r="C33" s="4"/>
      <c r="D33" s="4"/>
      <c r="E33" s="4"/>
    </row>
    <row r="34" spans="1:8" ht="16.5" thickBot="1">
      <c r="A34" s="46"/>
      <c r="B34" s="18"/>
      <c r="C34" s="44"/>
      <c r="D34" s="27"/>
      <c r="E34" s="39"/>
      <c r="F34" s="29"/>
      <c r="G34" s="29"/>
    </row>
    <row r="35" spans="1:8" ht="13.5" thickBot="1">
      <c r="A35" s="40" t="s">
        <v>7</v>
      </c>
      <c r="B35" s="41"/>
      <c r="C35" s="27"/>
      <c r="D35" s="27"/>
      <c r="E35" s="39"/>
      <c r="F35" s="29"/>
      <c r="G35" s="29"/>
    </row>
    <row r="36" spans="1:8">
      <c r="A36" s="108" t="s">
        <v>25</v>
      </c>
      <c r="B36" s="94">
        <v>1397.83</v>
      </c>
      <c r="C36" s="27">
        <v>0</v>
      </c>
      <c r="D36" s="39">
        <v>0</v>
      </c>
      <c r="E36" s="29">
        <f>(B36-C36-D36)/2</f>
        <v>698.91499999999996</v>
      </c>
      <c r="F36" s="29">
        <f>B36-C36-D36-E36</f>
        <v>698.91499999999996</v>
      </c>
      <c r="G36" s="29">
        <f>SUM(C36:F36)</f>
        <v>1397.83</v>
      </c>
    </row>
    <row r="37" spans="1:8">
      <c r="A37" s="68" t="s">
        <v>26</v>
      </c>
      <c r="B37" s="94">
        <v>1140</v>
      </c>
      <c r="C37" s="27">
        <v>0</v>
      </c>
      <c r="D37" s="27">
        <v>0</v>
      </c>
      <c r="E37" s="29">
        <f>(B37-C37-D37)/2</f>
        <v>570</v>
      </c>
      <c r="F37" s="29">
        <f>B37-C37-D37-E37</f>
        <v>570</v>
      </c>
      <c r="G37" s="29">
        <f>SUM(C37:F37)</f>
        <v>1140</v>
      </c>
    </row>
    <row r="38" spans="1:8">
      <c r="C38" s="27"/>
      <c r="D38" s="27"/>
      <c r="E38" s="39"/>
      <c r="F38" s="29"/>
      <c r="G38" s="29"/>
    </row>
    <row r="39" spans="1:8" ht="13.5" thickBot="1">
      <c r="A39" s="30" t="s">
        <v>20</v>
      </c>
      <c r="B39" s="70">
        <f>SUM(B36:B38)</f>
        <v>2537.83</v>
      </c>
      <c r="C39" s="70">
        <f t="shared" ref="C39:G39" si="1">SUM(C36:C38)</f>
        <v>0</v>
      </c>
      <c r="D39" s="70">
        <f t="shared" si="1"/>
        <v>0</v>
      </c>
      <c r="E39" s="70">
        <f t="shared" si="1"/>
        <v>1268.915</v>
      </c>
      <c r="F39" s="70">
        <f t="shared" si="1"/>
        <v>1268.915</v>
      </c>
      <c r="G39" s="70">
        <f t="shared" si="1"/>
        <v>2537.83</v>
      </c>
      <c r="H39" s="29"/>
    </row>
    <row r="40" spans="1:8" ht="13.5" thickBot="1">
      <c r="A40" s="40" t="s">
        <v>9</v>
      </c>
      <c r="B40" s="41"/>
      <c r="C40" s="39"/>
      <c r="D40" s="39"/>
      <c r="E40" s="39"/>
      <c r="F40" s="29"/>
      <c r="G40" s="29"/>
    </row>
    <row r="41" spans="1:8">
      <c r="A41" s="41"/>
      <c r="B41" s="41"/>
      <c r="C41" s="39"/>
      <c r="D41" s="39"/>
      <c r="E41" s="39"/>
      <c r="F41" s="29"/>
      <c r="G41" s="29"/>
    </row>
    <row r="42" spans="1:8">
      <c r="A42" s="30"/>
      <c r="B42" s="30"/>
      <c r="C42" s="39"/>
      <c r="D42" s="39"/>
      <c r="E42" s="39"/>
      <c r="F42" s="29"/>
      <c r="G42" s="29"/>
    </row>
    <row r="43" spans="1:8">
      <c r="A43" s="30"/>
      <c r="B43" s="30"/>
      <c r="C43" s="42"/>
      <c r="D43" s="39"/>
      <c r="E43" s="39"/>
      <c r="F43" s="29"/>
      <c r="G43" s="29"/>
    </row>
    <row r="44" spans="1:8" ht="13.5" thickBot="1">
      <c r="A44" s="30" t="s">
        <v>20</v>
      </c>
      <c r="B44" s="30">
        <v>0</v>
      </c>
      <c r="C44" s="29">
        <f>SUM(C41:C43)</f>
        <v>0</v>
      </c>
      <c r="D44" s="29">
        <f>SUM(D41:D43)</f>
        <v>0</v>
      </c>
      <c r="E44" s="29">
        <f>SUM(E41:E43)</f>
        <v>0</v>
      </c>
      <c r="F44" s="29">
        <f>SUM(F41:F43)</f>
        <v>0</v>
      </c>
      <c r="G44" s="29">
        <f>SUM(G41:G43)</f>
        <v>0</v>
      </c>
      <c r="H44" s="29"/>
    </row>
    <row r="45" spans="1:8" ht="13.5" thickBot="1">
      <c r="A45" s="40" t="s">
        <v>10</v>
      </c>
      <c r="B45" s="41"/>
      <c r="C45" s="39"/>
      <c r="D45" s="39"/>
      <c r="E45" s="39"/>
      <c r="F45" s="29"/>
      <c r="G45" s="29"/>
    </row>
    <row r="46" spans="1:8">
      <c r="A46" s="108" t="s">
        <v>31</v>
      </c>
      <c r="B46" s="94">
        <v>1615</v>
      </c>
      <c r="C46" s="47">
        <v>0</v>
      </c>
      <c r="D46" s="39">
        <v>0</v>
      </c>
      <c r="E46" s="29">
        <f t="shared" ref="E46:E50" si="2">(B46-C46-D46)/2</f>
        <v>807.5</v>
      </c>
      <c r="F46" s="29">
        <f t="shared" ref="F46:F50" si="3">B46-C46-D46-E46</f>
        <v>807.5</v>
      </c>
      <c r="G46" s="29">
        <f t="shared" ref="G46:G50" si="4">SUM(C46:F46)</f>
        <v>1615</v>
      </c>
    </row>
    <row r="47" spans="1:8">
      <c r="A47" s="68" t="s">
        <v>35</v>
      </c>
      <c r="B47" s="94">
        <v>136900</v>
      </c>
      <c r="C47" s="69">
        <v>7910.6500000000015</v>
      </c>
      <c r="D47" s="69">
        <v>31764.79</v>
      </c>
      <c r="E47" s="29">
        <f t="shared" si="2"/>
        <v>48612.28</v>
      </c>
      <c r="F47" s="29">
        <f t="shared" si="3"/>
        <v>48612.28</v>
      </c>
      <c r="G47" s="29">
        <f t="shared" si="4"/>
        <v>136900</v>
      </c>
    </row>
    <row r="48" spans="1:8">
      <c r="A48" s="68" t="s">
        <v>37</v>
      </c>
      <c r="B48" s="94">
        <v>372.4</v>
      </c>
      <c r="C48" s="47">
        <v>0</v>
      </c>
      <c r="D48" s="39">
        <v>0</v>
      </c>
      <c r="E48" s="29">
        <f t="shared" si="2"/>
        <v>186.2</v>
      </c>
      <c r="F48" s="29">
        <f t="shared" si="3"/>
        <v>186.2</v>
      </c>
      <c r="G48" s="29">
        <f t="shared" si="4"/>
        <v>372.4</v>
      </c>
    </row>
    <row r="49" spans="1:8">
      <c r="A49" s="68" t="s">
        <v>41</v>
      </c>
      <c r="B49" s="94">
        <v>1596</v>
      </c>
      <c r="C49" s="47">
        <v>0</v>
      </c>
      <c r="D49" s="39">
        <v>0</v>
      </c>
      <c r="E49" s="29">
        <f t="shared" si="2"/>
        <v>798</v>
      </c>
      <c r="F49" s="29">
        <f t="shared" si="3"/>
        <v>798</v>
      </c>
      <c r="G49" s="29">
        <f t="shared" si="4"/>
        <v>1596</v>
      </c>
    </row>
    <row r="50" spans="1:8">
      <c r="A50" s="68" t="s">
        <v>42</v>
      </c>
      <c r="B50" s="94">
        <v>1314</v>
      </c>
      <c r="C50" s="47">
        <v>0</v>
      </c>
      <c r="D50" s="39">
        <v>0</v>
      </c>
      <c r="E50" s="29">
        <f t="shared" si="2"/>
        <v>657</v>
      </c>
      <c r="F50" s="29">
        <f t="shared" si="3"/>
        <v>657</v>
      </c>
      <c r="G50" s="29">
        <f t="shared" si="4"/>
        <v>1314</v>
      </c>
    </row>
    <row r="51" spans="1:8">
      <c r="A51" s="41"/>
      <c r="B51" s="41"/>
      <c r="C51" s="47"/>
      <c r="D51" s="39"/>
      <c r="E51" s="39"/>
      <c r="F51" s="29"/>
      <c r="G51" s="29"/>
    </row>
    <row r="52" spans="1:8" ht="13.5" thickBot="1">
      <c r="A52" s="30" t="s">
        <v>20</v>
      </c>
      <c r="B52" s="43">
        <f>SUM(B46:B51)</f>
        <v>141797.4</v>
      </c>
      <c r="C52" s="43">
        <f t="shared" ref="C52:G52" si="5">SUM(C46:C51)</f>
        <v>7910.6500000000015</v>
      </c>
      <c r="D52" s="43">
        <f t="shared" si="5"/>
        <v>31764.79</v>
      </c>
      <c r="E52" s="43">
        <f t="shared" si="5"/>
        <v>51060.979999999996</v>
      </c>
      <c r="F52" s="43">
        <f t="shared" si="5"/>
        <v>51060.979999999996</v>
      </c>
      <c r="G52" s="43">
        <f t="shared" si="5"/>
        <v>141797.4</v>
      </c>
      <c r="H52" s="29"/>
    </row>
    <row r="53" spans="1:8" ht="13.5" thickBot="1">
      <c r="A53" s="40" t="s">
        <v>11</v>
      </c>
      <c r="B53" s="41"/>
      <c r="C53" s="39"/>
      <c r="D53" s="39"/>
      <c r="E53" s="39"/>
      <c r="F53" s="29"/>
      <c r="G53" s="29"/>
    </row>
    <row r="54" spans="1:8">
      <c r="A54" s="41"/>
      <c r="B54" s="41"/>
      <c r="C54" s="47"/>
      <c r="D54" s="49"/>
      <c r="E54" s="39"/>
      <c r="F54" s="29"/>
      <c r="G54" s="29"/>
    </row>
    <row r="55" spans="1:8">
      <c r="A55" s="41"/>
      <c r="B55" s="41"/>
      <c r="C55" s="47"/>
      <c r="D55" s="49"/>
      <c r="E55" s="39"/>
      <c r="F55" s="29"/>
      <c r="G55" s="29"/>
    </row>
    <row r="56" spans="1:8">
      <c r="A56" s="41"/>
      <c r="B56" s="41"/>
      <c r="C56" s="47"/>
      <c r="D56" s="49"/>
      <c r="E56" s="39"/>
      <c r="F56" s="29"/>
      <c r="G56" s="29"/>
    </row>
    <row r="57" spans="1:8">
      <c r="A57" s="41"/>
      <c r="B57" s="41"/>
      <c r="C57" s="47"/>
      <c r="D57" s="49"/>
      <c r="E57" s="39"/>
      <c r="F57" s="29"/>
      <c r="G57" s="29"/>
    </row>
    <row r="58" spans="1:8">
      <c r="A58" s="41"/>
      <c r="B58" s="41"/>
      <c r="C58" s="47"/>
      <c r="D58" s="49"/>
      <c r="E58" s="39"/>
      <c r="F58" s="29"/>
      <c r="G58" s="29"/>
    </row>
    <row r="59" spans="1:8">
      <c r="A59" s="41"/>
      <c r="B59" s="41"/>
      <c r="C59" s="47"/>
      <c r="D59" s="49"/>
      <c r="E59" s="39"/>
      <c r="F59" s="29"/>
      <c r="G59" s="29"/>
    </row>
    <row r="60" spans="1:8">
      <c r="A60" s="30"/>
      <c r="B60" s="30"/>
      <c r="C60" s="47"/>
      <c r="D60" s="49"/>
      <c r="E60" s="39"/>
      <c r="F60" s="29"/>
      <c r="G60" s="29"/>
    </row>
    <row r="61" spans="1:8">
      <c r="A61" s="30" t="s">
        <v>14</v>
      </c>
      <c r="B61" s="30"/>
      <c r="C61" s="48"/>
      <c r="D61" s="49"/>
      <c r="E61" s="39"/>
      <c r="F61" s="29"/>
      <c r="G61" s="29"/>
    </row>
    <row r="62" spans="1:8">
      <c r="A62" s="30" t="s">
        <v>20</v>
      </c>
      <c r="B62" s="30"/>
      <c r="C62" s="43">
        <f>SUM(C55:C61)</f>
        <v>0</v>
      </c>
      <c r="D62" s="43">
        <f>SUM(D55:D61)</f>
        <v>0</v>
      </c>
      <c r="E62" s="43">
        <f>SUM(E55:E61)</f>
        <v>0</v>
      </c>
      <c r="F62" s="43">
        <f>SUM(F55:F61)</f>
        <v>0</v>
      </c>
      <c r="G62" s="43">
        <f>SUM(G55:G61)</f>
        <v>0</v>
      </c>
      <c r="H62" s="29"/>
    </row>
    <row r="63" spans="1:8">
      <c r="A63" s="34" t="s">
        <v>12</v>
      </c>
      <c r="B63" s="23"/>
      <c r="C63" s="48"/>
      <c r="D63" s="49"/>
      <c r="E63" s="39"/>
      <c r="F63" s="29"/>
      <c r="G63" s="29"/>
    </row>
    <row r="64" spans="1:8">
      <c r="A64" s="41"/>
      <c r="B64" s="41"/>
      <c r="C64" s="47"/>
      <c r="D64" s="39"/>
      <c r="E64" s="39"/>
      <c r="F64" s="29"/>
      <c r="G64" s="29"/>
    </row>
    <row r="65" spans="1:8">
      <c r="A65" s="30"/>
      <c r="B65" s="30"/>
      <c r="C65" s="47"/>
      <c r="D65" s="39"/>
      <c r="E65" s="39"/>
      <c r="F65" s="29"/>
      <c r="G65" s="29"/>
    </row>
    <row r="66" spans="1:8">
      <c r="A66" s="30"/>
      <c r="B66" s="30"/>
      <c r="C66" s="47"/>
      <c r="D66" s="39"/>
      <c r="E66" s="39"/>
      <c r="F66" s="29"/>
      <c r="G66" s="29"/>
    </row>
    <row r="67" spans="1:8">
      <c r="A67" s="30"/>
      <c r="B67" s="30"/>
      <c r="C67" s="47"/>
      <c r="D67" s="39"/>
      <c r="E67" s="39"/>
      <c r="F67" s="29"/>
      <c r="G67" s="29"/>
    </row>
    <row r="68" spans="1:8">
      <c r="A68" s="30"/>
      <c r="B68" s="30"/>
      <c r="C68" s="47"/>
      <c r="D68" s="39"/>
      <c r="E68" s="39"/>
      <c r="F68" s="29"/>
      <c r="G68" s="29"/>
    </row>
    <row r="69" spans="1:8">
      <c r="A69" s="30"/>
      <c r="B69" s="30"/>
      <c r="C69" s="50"/>
      <c r="D69" s="39"/>
      <c r="E69" s="39"/>
      <c r="F69" s="29"/>
      <c r="G69" s="29"/>
    </row>
    <row r="70" spans="1:8">
      <c r="A70" s="30" t="s">
        <v>20</v>
      </c>
      <c r="B70" s="30"/>
      <c r="C70" s="43">
        <f>SUM(C65:C69)</f>
        <v>0</v>
      </c>
      <c r="D70" s="43">
        <f>SUM(D65:D69)</f>
        <v>0</v>
      </c>
      <c r="E70" s="43">
        <f>SUM(E65:E69)</f>
        <v>0</v>
      </c>
      <c r="F70" s="43">
        <f>SUM(F65:F69)</f>
        <v>0</v>
      </c>
      <c r="G70" s="43">
        <f>SUM(G65:G69)</f>
        <v>0</v>
      </c>
      <c r="H70" s="29"/>
    </row>
    <row r="71" spans="1:8">
      <c r="A71" s="51" t="s">
        <v>13</v>
      </c>
      <c r="B71" s="41"/>
      <c r="C71" s="27"/>
      <c r="D71" s="32"/>
      <c r="E71" s="42"/>
      <c r="F71" s="29"/>
      <c r="G71" s="29"/>
    </row>
    <row r="72" spans="1:8">
      <c r="A72" s="41"/>
      <c r="B72" s="41"/>
      <c r="C72" s="27"/>
      <c r="D72" s="49"/>
      <c r="E72" s="27"/>
      <c r="F72" s="29"/>
      <c r="G72" s="29"/>
    </row>
    <row r="73" spans="1:8" s="26" customFormat="1">
      <c r="C73" s="52"/>
      <c r="D73" s="28"/>
      <c r="E73" s="52"/>
      <c r="F73" s="53"/>
      <c r="G73" s="53"/>
    </row>
    <row r="74" spans="1:8" s="26" customFormat="1">
      <c r="A74" s="31"/>
      <c r="B74" s="31"/>
      <c r="C74" s="38"/>
      <c r="D74" s="28"/>
      <c r="E74" s="54"/>
      <c r="F74" s="53"/>
      <c r="G74" s="53"/>
    </row>
    <row r="75" spans="1:8" s="26" customFormat="1">
      <c r="A75" s="31"/>
      <c r="B75" s="31"/>
      <c r="C75" s="38"/>
      <c r="D75" s="28"/>
      <c r="E75" s="54"/>
      <c r="F75" s="53"/>
      <c r="G75" s="53"/>
    </row>
    <row r="76" spans="1:8" s="1" customFormat="1">
      <c r="A76" s="30" t="s">
        <v>20</v>
      </c>
      <c r="B76" s="30"/>
      <c r="C76" s="43">
        <f>SUM(C73:C75)</f>
        <v>0</v>
      </c>
      <c r="D76" s="43">
        <f>SUM(D73:D75)</f>
        <v>0</v>
      </c>
      <c r="E76" s="43">
        <f>SUM(E73:E75)</f>
        <v>0</v>
      </c>
      <c r="F76" s="43">
        <f>SUM(F73:F75)</f>
        <v>0</v>
      </c>
      <c r="G76" s="43">
        <f>SUM(G73:G75)</f>
        <v>0</v>
      </c>
      <c r="H76" s="43"/>
    </row>
    <row r="77" spans="1:8" s="1" customFormat="1" ht="13.5" thickBot="1">
      <c r="A77" s="30"/>
      <c r="B77" s="30"/>
      <c r="C77" s="43"/>
      <c r="D77" s="43"/>
      <c r="E77" s="43"/>
      <c r="F77" s="43"/>
      <c r="G77" s="43"/>
      <c r="H77" s="43"/>
    </row>
    <row r="78" spans="1:8" ht="16.5" thickBot="1">
      <c r="A78" s="17" t="s">
        <v>22</v>
      </c>
      <c r="B78" s="38">
        <f t="shared" ref="B78:G78" si="6">B76+B70+B62+B52+B44+B39</f>
        <v>144335.22999999998</v>
      </c>
      <c r="C78" s="38">
        <f t="shared" si="6"/>
        <v>7910.6500000000015</v>
      </c>
      <c r="D78" s="38">
        <f t="shared" si="6"/>
        <v>31764.79</v>
      </c>
      <c r="E78" s="38">
        <f t="shared" si="6"/>
        <v>52329.894999999997</v>
      </c>
      <c r="F78" s="38">
        <f t="shared" si="6"/>
        <v>52329.894999999997</v>
      </c>
      <c r="G78" s="38">
        <f t="shared" si="6"/>
        <v>144335.22999999998</v>
      </c>
      <c r="H78" s="29"/>
    </row>
    <row r="79" spans="1:8" s="1" customFormat="1">
      <c r="A79" s="30"/>
      <c r="B79" s="30"/>
      <c r="C79" s="43"/>
      <c r="D79" s="43"/>
      <c r="E79" s="43"/>
      <c r="F79" s="43"/>
      <c r="G79" s="43"/>
      <c r="H79" s="43"/>
    </row>
    <row r="80" spans="1:8" ht="18">
      <c r="A80" s="56" t="s">
        <v>85</v>
      </c>
      <c r="B80" s="57"/>
      <c r="C80" s="58">
        <f>C78+C31</f>
        <v>65738.079999999987</v>
      </c>
      <c r="D80" s="58">
        <f>D78+D31</f>
        <v>74719.350000000006</v>
      </c>
      <c r="E80" s="58">
        <f>E78+E31</f>
        <v>247069.71499999997</v>
      </c>
      <c r="F80" s="58">
        <f>F78+F31</f>
        <v>247069.71499999997</v>
      </c>
      <c r="G80" s="59">
        <f>G78+G31</f>
        <v>634596.85999999987</v>
      </c>
    </row>
    <row r="84" spans="1:4">
      <c r="A84" s="30"/>
      <c r="B84" s="30"/>
      <c r="C84" s="24"/>
      <c r="D84" s="24"/>
    </row>
  </sheetData>
  <printOptions horizontalCentered="1" gridLines="1"/>
  <pageMargins left="0.27" right="0.25" top="0.6" bottom="0.56000000000000005" header="0.27" footer="0.21"/>
  <pageSetup scale="88" fitToHeight="4" orientation="landscape" r:id="rId1"/>
  <headerFooter>
    <oddFooter>&amp;L&amp;F&amp;RPage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zoomScaleNormal="100" workbookViewId="0">
      <pane xSplit="1" ySplit="4" topLeftCell="B83" activePane="bottomRight" state="frozen"/>
      <selection pane="topRight" activeCell="B1" sqref="B1"/>
      <selection pane="bottomLeft" activeCell="A5" sqref="A5"/>
      <selection pane="bottomRight" activeCell="A106" sqref="A106:XFD112"/>
    </sheetView>
  </sheetViews>
  <sheetFormatPr defaultRowHeight="12.75"/>
  <cols>
    <col min="1" max="1" width="62.85546875" style="4" bestFit="1" customWidth="1"/>
    <col min="2" max="2" width="20.7109375" style="4" bestFit="1" customWidth="1"/>
    <col min="3" max="3" width="14" style="2" customWidth="1"/>
    <col min="4" max="4" width="14" style="2" bestFit="1" customWidth="1"/>
    <col min="5" max="5" width="14" style="3" bestFit="1" customWidth="1"/>
    <col min="6" max="6" width="14" style="4" bestFit="1" customWidth="1"/>
    <col min="7" max="7" width="13.85546875" style="4" customWidth="1"/>
    <col min="8" max="16384" width="9.140625" style="4"/>
  </cols>
  <sheetData>
    <row r="1" spans="1:7">
      <c r="A1" s="1" t="s">
        <v>61</v>
      </c>
      <c r="B1" s="1"/>
    </row>
    <row r="2" spans="1:7">
      <c r="A2" s="1"/>
      <c r="B2" s="1"/>
    </row>
    <row r="3" spans="1:7" s="8" customFormat="1" ht="20.25" customHeight="1" thickBot="1">
      <c r="A3" s="5" t="s">
        <v>86</v>
      </c>
      <c r="B3" s="5"/>
      <c r="C3" s="6"/>
      <c r="D3" s="6"/>
      <c r="E3" s="7"/>
    </row>
    <row r="4" spans="1:7" s="9" customFormat="1" ht="26.25" thickBot="1">
      <c r="B4" s="60" t="s">
        <v>23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14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18"/>
      <c r="C6" s="19"/>
      <c r="D6" s="19"/>
      <c r="E6" s="20"/>
    </row>
    <row r="7" spans="1:7" s="9" customFormat="1" ht="16.5" thickBot="1">
      <c r="A7" s="21"/>
    </row>
    <row r="8" spans="1:7" s="25" customFormat="1" ht="13.5" thickBot="1">
      <c r="A8" s="22" t="s">
        <v>0</v>
      </c>
      <c r="B8" s="38"/>
      <c r="C8" s="24"/>
      <c r="D8" s="24"/>
      <c r="E8" s="3"/>
    </row>
    <row r="9" spans="1:7">
      <c r="B9" s="38"/>
      <c r="C9" s="27"/>
      <c r="D9" s="28"/>
      <c r="E9" s="27"/>
      <c r="F9" s="29"/>
      <c r="G9" s="29"/>
    </row>
    <row r="10" spans="1:7">
      <c r="B10" s="38"/>
      <c r="C10" s="27"/>
      <c r="D10" s="28"/>
      <c r="E10" s="27"/>
      <c r="F10" s="29"/>
      <c r="G10" s="29"/>
    </row>
    <row r="11" spans="1:7">
      <c r="A11" s="30"/>
      <c r="B11" s="38"/>
      <c r="C11" s="32"/>
      <c r="D11" s="33"/>
      <c r="E11" s="27"/>
      <c r="F11" s="29"/>
      <c r="G11" s="29"/>
    </row>
    <row r="12" spans="1:7">
      <c r="A12" s="30" t="s">
        <v>20</v>
      </c>
      <c r="B12" s="38">
        <v>206232.45999999996</v>
      </c>
      <c r="C12" s="29">
        <f>$B12/4</f>
        <v>51558.114999999991</v>
      </c>
      <c r="D12" s="29">
        <f t="shared" ref="D12:F12" si="0">$B12/4</f>
        <v>51558.114999999991</v>
      </c>
      <c r="E12" s="29">
        <f t="shared" si="0"/>
        <v>51558.114999999991</v>
      </c>
      <c r="F12" s="29">
        <f t="shared" si="0"/>
        <v>51558.114999999991</v>
      </c>
      <c r="G12" s="29">
        <f>SUM(C12:F12)</f>
        <v>206232.45999999996</v>
      </c>
    </row>
    <row r="13" spans="1:7">
      <c r="A13" s="34" t="s">
        <v>1</v>
      </c>
      <c r="B13" s="38"/>
      <c r="C13" s="24"/>
      <c r="D13" s="35"/>
      <c r="E13" s="36"/>
    </row>
    <row r="14" spans="1:7">
      <c r="B14" s="38"/>
      <c r="C14" s="27"/>
      <c r="D14" s="28"/>
      <c r="E14" s="27"/>
      <c r="F14" s="29"/>
      <c r="G14" s="29"/>
    </row>
    <row r="15" spans="1:7">
      <c r="A15" s="30"/>
      <c r="B15" s="38"/>
      <c r="C15" s="32"/>
      <c r="D15" s="28"/>
      <c r="E15" s="27"/>
      <c r="F15" s="29"/>
      <c r="G15" s="29"/>
    </row>
    <row r="16" spans="1:7">
      <c r="B16" s="38"/>
      <c r="C16" s="27"/>
      <c r="D16" s="28"/>
      <c r="E16" s="27"/>
      <c r="F16" s="29"/>
      <c r="G16" s="29"/>
    </row>
    <row r="17" spans="1:8">
      <c r="A17" s="3" t="s">
        <v>20</v>
      </c>
      <c r="B17" s="38">
        <v>138948.35</v>
      </c>
      <c r="C17" s="29">
        <f>$B17/4</f>
        <v>34737.087500000001</v>
      </c>
      <c r="D17" s="29">
        <f t="shared" ref="D17:F17" si="1">$B17/4</f>
        <v>34737.087500000001</v>
      </c>
      <c r="E17" s="29">
        <f t="shared" si="1"/>
        <v>34737.087500000001</v>
      </c>
      <c r="F17" s="29">
        <f t="shared" si="1"/>
        <v>34737.087500000001</v>
      </c>
      <c r="G17" s="29">
        <f>SUM(C17:F17)</f>
        <v>138948.35</v>
      </c>
    </row>
    <row r="18" spans="1:8">
      <c r="A18" s="34" t="s">
        <v>2</v>
      </c>
      <c r="B18" s="38"/>
      <c r="C18" s="27"/>
      <c r="D18" s="28"/>
      <c r="E18" s="27"/>
      <c r="F18" s="29"/>
      <c r="G18" s="29"/>
    </row>
    <row r="19" spans="1:8">
      <c r="B19" s="38"/>
      <c r="C19" s="27"/>
      <c r="D19" s="28"/>
      <c r="E19" s="27"/>
      <c r="F19" s="29"/>
      <c r="G19" s="29"/>
    </row>
    <row r="20" spans="1:8">
      <c r="A20" s="30"/>
      <c r="B20" s="38"/>
      <c r="C20" s="32"/>
      <c r="D20" s="28"/>
      <c r="E20" s="27"/>
      <c r="F20" s="29"/>
      <c r="G20" s="29"/>
    </row>
    <row r="21" spans="1:8">
      <c r="B21" s="38"/>
      <c r="C21" s="27"/>
      <c r="D21" s="28"/>
      <c r="E21" s="27"/>
      <c r="F21" s="29"/>
      <c r="G21" s="29"/>
    </row>
    <row r="22" spans="1:8">
      <c r="A22" s="30"/>
      <c r="B22" s="38"/>
      <c r="C22" s="38"/>
      <c r="D22" s="28"/>
      <c r="E22" s="39"/>
      <c r="F22" s="29"/>
      <c r="G22" s="29"/>
    </row>
    <row r="23" spans="1:8" ht="13.5" thickBot="1">
      <c r="A23" s="30" t="s">
        <v>20</v>
      </c>
      <c r="B23" s="38"/>
      <c r="C23" s="29">
        <f>SUM(C20:C22)</f>
        <v>0</v>
      </c>
      <c r="D23" s="29">
        <f>SUM(D20:D22)</f>
        <v>0</v>
      </c>
      <c r="E23" s="29">
        <f>SUM(E20:E22)</f>
        <v>0</v>
      </c>
      <c r="F23" s="29">
        <f>SUM(F20:F22)</f>
        <v>0</v>
      </c>
      <c r="G23" s="29">
        <f>SUM(G20:G22)</f>
        <v>0</v>
      </c>
    </row>
    <row r="24" spans="1:8" s="1" customFormat="1" ht="13.5" thickBot="1">
      <c r="A24" s="40" t="s">
        <v>4</v>
      </c>
      <c r="B24" s="38"/>
      <c r="C24" s="39"/>
      <c r="D24" s="27"/>
      <c r="E24" s="42"/>
      <c r="F24" s="43"/>
      <c r="G24" s="43"/>
    </row>
    <row r="25" spans="1:8" s="1" customFormat="1">
      <c r="A25" s="4"/>
      <c r="B25" s="38"/>
      <c r="C25" s="43"/>
      <c r="D25" s="32"/>
      <c r="E25" s="42"/>
      <c r="F25" s="43"/>
      <c r="G25" s="29"/>
    </row>
    <row r="26" spans="1:8" s="1" customFormat="1">
      <c r="A26" s="30" t="s">
        <v>20</v>
      </c>
      <c r="B26" s="38">
        <v>87047.34</v>
      </c>
      <c r="C26" s="29">
        <f>$B26/4</f>
        <v>21761.834999999999</v>
      </c>
      <c r="D26" s="29">
        <f t="shared" ref="D26:F26" si="2">$B26/4</f>
        <v>21761.834999999999</v>
      </c>
      <c r="E26" s="29">
        <f t="shared" si="2"/>
        <v>21761.834999999999</v>
      </c>
      <c r="F26" s="29">
        <f t="shared" si="2"/>
        <v>21761.834999999999</v>
      </c>
      <c r="G26" s="29">
        <f>SUM(C26:F26)</f>
        <v>87047.34</v>
      </c>
    </row>
    <row r="27" spans="1:8" s="1" customFormat="1">
      <c r="A27" s="34" t="s">
        <v>3</v>
      </c>
      <c r="B27" s="38"/>
      <c r="C27" s="44"/>
      <c r="D27" s="27"/>
      <c r="E27" s="42"/>
      <c r="F27" s="43"/>
      <c r="G27" s="43"/>
    </row>
    <row r="28" spans="1:8">
      <c r="B28" s="38"/>
      <c r="C28" s="29"/>
      <c r="D28" s="29"/>
      <c r="E28" s="39"/>
      <c r="F28" s="29"/>
      <c r="G28" s="29"/>
    </row>
    <row r="29" spans="1:8">
      <c r="A29" s="30" t="s">
        <v>20</v>
      </c>
      <c r="B29" s="38"/>
      <c r="C29" s="29">
        <f>SUM(C27:C28)</f>
        <v>0</v>
      </c>
      <c r="D29" s="29">
        <f>SUM(D27:D28)</f>
        <v>0</v>
      </c>
      <c r="E29" s="29">
        <f>SUM(E27:E28)</f>
        <v>0</v>
      </c>
      <c r="F29" s="29">
        <f>SUM(F27:F28)</f>
        <v>0</v>
      </c>
      <c r="G29" s="29">
        <f>SUM(C29:F29)</f>
        <v>0</v>
      </c>
    </row>
    <row r="30" spans="1:8" ht="13.5" thickBot="1">
      <c r="A30" s="30"/>
      <c r="B30" s="31"/>
      <c r="C30" s="29"/>
      <c r="D30" s="29"/>
      <c r="E30" s="29"/>
      <c r="F30" s="29"/>
      <c r="G30" s="29"/>
    </row>
    <row r="31" spans="1:8" ht="16.5" thickBot="1">
      <c r="A31" s="17" t="s">
        <v>21</v>
      </c>
      <c r="B31" s="38">
        <f t="shared" ref="B31:G31" si="3">B29+B26+B23+B17+B12</f>
        <v>432228.14999999997</v>
      </c>
      <c r="C31" s="38">
        <f t="shared" si="3"/>
        <v>108057.03749999999</v>
      </c>
      <c r="D31" s="38">
        <f t="shared" si="3"/>
        <v>108057.03749999999</v>
      </c>
      <c r="E31" s="38">
        <f t="shared" si="3"/>
        <v>108057.03749999999</v>
      </c>
      <c r="F31" s="38">
        <f t="shared" si="3"/>
        <v>108057.03749999999</v>
      </c>
      <c r="G31" s="38">
        <f t="shared" si="3"/>
        <v>432228.14999999997</v>
      </c>
      <c r="H31" s="29"/>
    </row>
    <row r="32" spans="1:8" ht="13.5" thickBot="1">
      <c r="A32" s="30"/>
      <c r="B32" s="31"/>
      <c r="C32" s="29"/>
      <c r="D32" s="29"/>
      <c r="E32" s="29"/>
      <c r="F32" s="29"/>
      <c r="G32" s="29"/>
    </row>
    <row r="33" spans="1:8" ht="16.5" thickBot="1">
      <c r="A33" s="17" t="s">
        <v>5</v>
      </c>
      <c r="B33" s="18"/>
      <c r="C33" s="4"/>
      <c r="D33" s="4"/>
      <c r="E33" s="4"/>
    </row>
    <row r="34" spans="1:8" ht="16.5" thickBot="1">
      <c r="A34" s="46"/>
      <c r="B34" s="18"/>
      <c r="C34" s="44"/>
      <c r="D34" s="27"/>
      <c r="E34" s="39"/>
      <c r="F34" s="29"/>
      <c r="G34" s="29"/>
    </row>
    <row r="35" spans="1:8" ht="13.5" thickBot="1">
      <c r="A35" s="40" t="s">
        <v>7</v>
      </c>
      <c r="B35" s="41"/>
      <c r="C35" s="27"/>
      <c r="D35" s="27"/>
      <c r="E35" s="39"/>
      <c r="F35" s="29"/>
      <c r="G35" s="29"/>
    </row>
    <row r="36" spans="1:8">
      <c r="A36" s="41"/>
      <c r="B36" s="41"/>
      <c r="C36" s="27"/>
      <c r="D36" s="39"/>
      <c r="E36" s="47"/>
      <c r="F36" s="29"/>
      <c r="G36" s="29"/>
    </row>
    <row r="37" spans="1:8">
      <c r="C37" s="27"/>
      <c r="D37" s="27"/>
      <c r="E37" s="39"/>
      <c r="F37" s="29"/>
      <c r="G37" s="29"/>
    </row>
    <row r="38" spans="1:8">
      <c r="C38" s="27"/>
      <c r="D38" s="27"/>
      <c r="E38" s="39"/>
      <c r="F38" s="29"/>
      <c r="G38" s="29"/>
    </row>
    <row r="39" spans="1:8">
      <c r="C39" s="27"/>
      <c r="D39" s="27"/>
      <c r="E39" s="39"/>
      <c r="F39" s="29"/>
      <c r="G39" s="29"/>
    </row>
    <row r="40" spans="1:8">
      <c r="C40" s="27"/>
      <c r="D40" s="27"/>
      <c r="E40" s="39"/>
      <c r="F40" s="29"/>
      <c r="G40" s="29"/>
    </row>
    <row r="41" spans="1:8">
      <c r="A41" s="30"/>
      <c r="B41" s="30"/>
      <c r="C41" s="44"/>
      <c r="D41" s="27"/>
      <c r="E41" s="39"/>
      <c r="F41" s="29"/>
      <c r="G41" s="29"/>
    </row>
    <row r="42" spans="1:8">
      <c r="A42" s="30"/>
      <c r="B42" s="30"/>
      <c r="C42" s="48"/>
      <c r="D42" s="27"/>
      <c r="E42" s="39"/>
      <c r="F42" s="29"/>
      <c r="G42" s="29"/>
    </row>
    <row r="43" spans="1:8" ht="13.5" thickBot="1">
      <c r="A43" s="30" t="s">
        <v>20</v>
      </c>
      <c r="B43" s="30"/>
      <c r="C43" s="29">
        <f>SUM(C37:C42)</f>
        <v>0</v>
      </c>
      <c r="D43" s="29">
        <f>SUM(D37:D42)</f>
        <v>0</v>
      </c>
      <c r="E43" s="29">
        <f>SUM(E37:E42)</f>
        <v>0</v>
      </c>
      <c r="F43" s="29">
        <f>SUM(F37:F42)</f>
        <v>0</v>
      </c>
      <c r="G43" s="29">
        <f>SUM(G37:G42)</f>
        <v>0</v>
      </c>
      <c r="H43" s="29"/>
    </row>
    <row r="44" spans="1:8" ht="13.5" thickBot="1">
      <c r="A44" s="40" t="s">
        <v>9</v>
      </c>
      <c r="B44" s="41"/>
      <c r="C44" s="39"/>
      <c r="D44" s="39"/>
      <c r="E44" s="39"/>
      <c r="F44" s="29"/>
      <c r="G44" s="29"/>
    </row>
    <row r="45" spans="1:8">
      <c r="A45" s="41"/>
      <c r="B45" s="41"/>
      <c r="C45" s="39"/>
      <c r="D45" s="39"/>
      <c r="E45" s="39"/>
      <c r="F45" s="29"/>
      <c r="G45" s="29"/>
    </row>
    <row r="46" spans="1:8">
      <c r="A46" s="30"/>
      <c r="B46" s="30"/>
      <c r="C46" s="39"/>
      <c r="D46" s="39"/>
      <c r="E46" s="39"/>
      <c r="F46" s="29"/>
      <c r="G46" s="29"/>
    </row>
    <row r="47" spans="1:8">
      <c r="A47" s="30"/>
      <c r="B47" s="30"/>
      <c r="C47" s="42"/>
      <c r="D47" s="39"/>
      <c r="E47" s="39"/>
      <c r="F47" s="29"/>
      <c r="G47" s="29"/>
    </row>
    <row r="48" spans="1:8" ht="13.5" thickBot="1">
      <c r="A48" s="30" t="s">
        <v>20</v>
      </c>
      <c r="B48" s="30"/>
      <c r="C48" s="29">
        <f>SUM(C45:C47)</f>
        <v>0</v>
      </c>
      <c r="D48" s="29">
        <f>SUM(D45:D47)</f>
        <v>0</v>
      </c>
      <c r="E48" s="29">
        <f>SUM(E45:E47)</f>
        <v>0</v>
      </c>
      <c r="F48" s="29">
        <f>SUM(F45:F47)</f>
        <v>0</v>
      </c>
      <c r="G48" s="29">
        <f>SUM(G45:G47)</f>
        <v>0</v>
      </c>
      <c r="H48" s="29"/>
    </row>
    <row r="49" spans="1:7" ht="13.5" thickBot="1">
      <c r="A49" s="40" t="s">
        <v>8</v>
      </c>
      <c r="B49" s="41"/>
      <c r="C49" s="39"/>
      <c r="D49" s="39"/>
      <c r="E49" s="39"/>
      <c r="F49" s="29"/>
      <c r="G49" s="29"/>
    </row>
    <row r="50" spans="1:7">
      <c r="A50" s="41"/>
      <c r="B50" s="41"/>
      <c r="C50" s="39"/>
      <c r="D50" s="39"/>
      <c r="E50" s="39"/>
      <c r="F50" s="29"/>
      <c r="G50" s="29"/>
    </row>
    <row r="51" spans="1:7">
      <c r="A51" s="30"/>
      <c r="B51" s="30"/>
      <c r="C51" s="39"/>
      <c r="D51" s="39"/>
      <c r="E51" s="39"/>
      <c r="F51" s="29"/>
      <c r="G51" s="29"/>
    </row>
    <row r="52" spans="1:7">
      <c r="A52" s="30"/>
      <c r="B52" s="30"/>
      <c r="C52" s="39"/>
      <c r="D52" s="39"/>
      <c r="E52" s="39"/>
      <c r="F52" s="29"/>
      <c r="G52" s="29"/>
    </row>
    <row r="53" spans="1:7">
      <c r="A53" s="30"/>
      <c r="B53" s="30"/>
      <c r="C53" s="39"/>
      <c r="D53" s="39"/>
      <c r="E53" s="39"/>
      <c r="F53" s="29"/>
      <c r="G53" s="29"/>
    </row>
    <row r="54" spans="1:7">
      <c r="A54" s="30"/>
      <c r="B54" s="30"/>
      <c r="C54" s="39"/>
      <c r="D54" s="39"/>
      <c r="E54" s="39"/>
      <c r="F54" s="29"/>
      <c r="G54" s="29"/>
    </row>
    <row r="55" spans="1:7">
      <c r="A55" s="30"/>
      <c r="B55" s="30"/>
      <c r="C55" s="39"/>
      <c r="D55" s="39"/>
      <c r="E55" s="39"/>
      <c r="F55" s="29"/>
      <c r="G55" s="29"/>
    </row>
    <row r="56" spans="1:7">
      <c r="A56" s="30"/>
      <c r="B56" s="30"/>
      <c r="C56" s="39"/>
      <c r="D56" s="39"/>
      <c r="E56" s="39"/>
      <c r="F56" s="29"/>
      <c r="G56" s="29"/>
    </row>
    <row r="57" spans="1:7">
      <c r="A57" s="30"/>
      <c r="B57" s="30"/>
      <c r="C57" s="39"/>
      <c r="D57" s="39"/>
      <c r="E57" s="39"/>
      <c r="F57" s="29"/>
      <c r="G57" s="29"/>
    </row>
    <row r="58" spans="1:7">
      <c r="A58" s="30"/>
      <c r="B58" s="30"/>
      <c r="C58" s="39"/>
      <c r="D58" s="39"/>
      <c r="E58" s="39"/>
      <c r="F58" s="29"/>
      <c r="G58" s="29"/>
    </row>
    <row r="59" spans="1:7">
      <c r="A59" s="30"/>
      <c r="B59" s="30"/>
      <c r="C59" s="39"/>
      <c r="D59" s="39"/>
      <c r="E59" s="39"/>
      <c r="F59" s="29"/>
      <c r="G59" s="29"/>
    </row>
    <row r="60" spans="1:7">
      <c r="A60" s="30"/>
      <c r="B60" s="30"/>
      <c r="C60" s="39"/>
      <c r="D60" s="39"/>
      <c r="E60" s="39"/>
      <c r="F60" s="29"/>
      <c r="G60" s="29"/>
    </row>
    <row r="61" spans="1:7">
      <c r="A61" s="30"/>
      <c r="B61" s="30"/>
      <c r="C61" s="42"/>
      <c r="D61" s="39"/>
      <c r="E61" s="39"/>
      <c r="F61" s="29"/>
      <c r="G61" s="29"/>
    </row>
    <row r="62" spans="1:7" ht="13.5" thickBot="1">
      <c r="A62" s="30" t="s">
        <v>20</v>
      </c>
      <c r="B62" s="30"/>
      <c r="C62" s="29">
        <f>SUM(C50:C61)</f>
        <v>0</v>
      </c>
      <c r="D62" s="29">
        <f>SUM(D50:D61)</f>
        <v>0</v>
      </c>
      <c r="E62" s="29">
        <f>SUM(E50:E61)</f>
        <v>0</v>
      </c>
      <c r="F62" s="29">
        <f>SUM(F50:F61)</f>
        <v>0</v>
      </c>
      <c r="G62" s="29">
        <f>SUM(G50:G61)</f>
        <v>0</v>
      </c>
    </row>
    <row r="63" spans="1:7" ht="13.5" thickBot="1">
      <c r="A63" s="40" t="s">
        <v>10</v>
      </c>
      <c r="B63" s="41"/>
      <c r="C63" s="39"/>
      <c r="D63" s="39"/>
      <c r="E63" s="39"/>
      <c r="F63" s="29"/>
      <c r="G63" s="29"/>
    </row>
    <row r="64" spans="1:7">
      <c r="A64" s="41"/>
      <c r="B64" s="41"/>
      <c r="C64" s="47"/>
      <c r="D64" s="39"/>
      <c r="E64" s="39"/>
      <c r="F64" s="29"/>
      <c r="G64" s="29"/>
    </row>
    <row r="65" spans="1:8">
      <c r="A65" t="s">
        <v>35</v>
      </c>
      <c r="B65" s="69">
        <v>40000</v>
      </c>
      <c r="C65" s="29">
        <f>$B65/4</f>
        <v>10000</v>
      </c>
      <c r="D65" s="29">
        <f t="shared" ref="D65:F65" si="4">$B65/4</f>
        <v>10000</v>
      </c>
      <c r="E65" s="29">
        <f t="shared" si="4"/>
        <v>10000</v>
      </c>
      <c r="F65" s="29">
        <f t="shared" si="4"/>
        <v>10000</v>
      </c>
      <c r="G65" s="29">
        <f>SUM(C65:F65)</f>
        <v>40000</v>
      </c>
    </row>
    <row r="66" spans="1:8" ht="13.5" customHeight="1">
      <c r="A66" s="41"/>
      <c r="B66" s="41"/>
      <c r="C66" s="47"/>
      <c r="D66" s="39"/>
      <c r="E66" s="39"/>
      <c r="F66" s="29"/>
      <c r="G66" s="29"/>
    </row>
    <row r="67" spans="1:8" ht="13.5" thickBot="1">
      <c r="A67" s="30" t="s">
        <v>20</v>
      </c>
      <c r="B67" s="70">
        <f>B65</f>
        <v>40000</v>
      </c>
      <c r="C67" s="43">
        <f>SUM(C64:C66)</f>
        <v>10000</v>
      </c>
      <c r="D67" s="43">
        <f>SUM(D64:D66)</f>
        <v>10000</v>
      </c>
      <c r="E67" s="43">
        <f>SUM(E64:E66)</f>
        <v>10000</v>
      </c>
      <c r="F67" s="43">
        <f>SUM(F64:F66)</f>
        <v>10000</v>
      </c>
      <c r="G67" s="43">
        <f>SUM(G64:G66)</f>
        <v>40000</v>
      </c>
      <c r="H67" s="29"/>
    </row>
    <row r="68" spans="1:8" ht="13.5" thickBot="1">
      <c r="A68" s="40" t="s">
        <v>11</v>
      </c>
      <c r="B68" s="41"/>
      <c r="C68" s="39"/>
      <c r="D68" s="39"/>
      <c r="E68" s="39"/>
      <c r="F68" s="29"/>
      <c r="G68" s="29"/>
    </row>
    <row r="69" spans="1:8">
      <c r="A69" s="41"/>
      <c r="B69" s="41"/>
      <c r="C69" s="47"/>
      <c r="D69" s="49"/>
      <c r="E69" s="39"/>
      <c r="F69" s="29"/>
      <c r="G69" s="29"/>
    </row>
    <row r="70" spans="1:8">
      <c r="A70" s="41"/>
      <c r="B70" s="41"/>
      <c r="C70" s="47"/>
      <c r="D70" s="49"/>
      <c r="E70" s="39"/>
      <c r="F70" s="29"/>
      <c r="G70" s="29"/>
    </row>
    <row r="71" spans="1:8">
      <c r="A71" s="41"/>
      <c r="B71" s="41"/>
      <c r="C71" s="47"/>
      <c r="D71" s="49"/>
      <c r="E71" s="39"/>
      <c r="F71" s="29"/>
      <c r="G71" s="29"/>
    </row>
    <row r="72" spans="1:8">
      <c r="A72" s="41"/>
      <c r="B72" s="41"/>
      <c r="C72" s="47"/>
      <c r="D72" s="49"/>
      <c r="E72" s="39"/>
      <c r="F72" s="29"/>
      <c r="G72" s="29"/>
    </row>
    <row r="73" spans="1:8">
      <c r="A73" s="41"/>
      <c r="B73" s="41"/>
      <c r="C73" s="47"/>
      <c r="D73" s="49"/>
      <c r="E73" s="39"/>
      <c r="F73" s="29"/>
      <c r="G73" s="29"/>
    </row>
    <row r="74" spans="1:8">
      <c r="A74" s="41"/>
      <c r="B74" s="41"/>
      <c r="C74" s="47"/>
      <c r="D74" s="49"/>
      <c r="E74" s="39"/>
      <c r="F74" s="29"/>
      <c r="G74" s="29"/>
    </row>
    <row r="75" spans="1:8">
      <c r="A75" s="41"/>
      <c r="B75" s="41"/>
      <c r="C75" s="47"/>
      <c r="D75" s="49"/>
      <c r="E75" s="39"/>
      <c r="F75" s="29"/>
      <c r="G75" s="29"/>
    </row>
    <row r="76" spans="1:8">
      <c r="A76" s="41"/>
      <c r="B76" s="41"/>
      <c r="C76" s="47"/>
      <c r="D76" s="49"/>
      <c r="E76" s="39"/>
      <c r="F76" s="29"/>
      <c r="G76" s="29"/>
    </row>
    <row r="77" spans="1:8">
      <c r="A77" s="41"/>
      <c r="B77" s="41"/>
      <c r="C77" s="47"/>
      <c r="D77" s="49"/>
      <c r="E77" s="39"/>
      <c r="F77" s="29"/>
      <c r="G77" s="29"/>
    </row>
    <row r="78" spans="1:8">
      <c r="A78" s="41"/>
      <c r="B78" s="41"/>
      <c r="C78" s="47"/>
      <c r="D78" s="49"/>
      <c r="E78" s="39"/>
      <c r="F78" s="29"/>
      <c r="G78" s="29"/>
    </row>
    <row r="79" spans="1:8">
      <c r="A79" s="41"/>
      <c r="B79" s="41"/>
      <c r="C79" s="47"/>
      <c r="D79" s="49"/>
      <c r="E79" s="39"/>
      <c r="F79" s="29"/>
      <c r="G79" s="29"/>
    </row>
    <row r="80" spans="1:8">
      <c r="A80" s="41"/>
      <c r="B80" s="41"/>
      <c r="C80" s="47"/>
      <c r="D80" s="49"/>
      <c r="E80" s="39"/>
      <c r="F80" s="29"/>
      <c r="G80" s="29"/>
    </row>
    <row r="81" spans="1:8">
      <c r="A81" s="41"/>
      <c r="B81" s="41"/>
      <c r="C81" s="47"/>
      <c r="D81" s="49"/>
      <c r="E81" s="39"/>
      <c r="F81" s="29"/>
      <c r="G81" s="29"/>
    </row>
    <row r="82" spans="1:8">
      <c r="A82" s="41"/>
      <c r="B82" s="41"/>
      <c r="C82" s="47"/>
      <c r="D82" s="49"/>
      <c r="E82" s="39"/>
      <c r="F82" s="29"/>
      <c r="G82" s="29"/>
    </row>
    <row r="83" spans="1:8">
      <c r="A83" s="41"/>
      <c r="B83" s="41"/>
      <c r="C83" s="47"/>
      <c r="D83" s="49"/>
      <c r="E83" s="39"/>
      <c r="F83" s="29"/>
      <c r="G83" s="29"/>
    </row>
    <row r="84" spans="1:8">
      <c r="A84" s="41"/>
      <c r="B84" s="41"/>
      <c r="C84" s="47"/>
      <c r="D84" s="49"/>
      <c r="E84" s="39"/>
      <c r="F84" s="29"/>
      <c r="G84" s="29"/>
    </row>
    <row r="85" spans="1:8">
      <c r="A85" s="41"/>
      <c r="B85" s="41"/>
      <c r="C85" s="47"/>
      <c r="D85" s="49"/>
      <c r="E85" s="39"/>
      <c r="F85" s="29"/>
      <c r="G85" s="29"/>
    </row>
    <row r="86" spans="1:8">
      <c r="A86" s="41"/>
      <c r="B86" s="41"/>
      <c r="C86" s="47"/>
      <c r="D86" s="49"/>
      <c r="E86" s="39"/>
      <c r="F86" s="29"/>
      <c r="G86" s="29"/>
    </row>
    <row r="87" spans="1:8">
      <c r="A87" s="41"/>
      <c r="B87" s="41"/>
      <c r="C87" s="47"/>
      <c r="D87" s="49"/>
      <c r="E87" s="39"/>
      <c r="F87" s="29"/>
      <c r="G87" s="29"/>
    </row>
    <row r="88" spans="1:8">
      <c r="A88" s="41"/>
      <c r="B88" s="41"/>
      <c r="C88" s="47"/>
      <c r="D88" s="49"/>
      <c r="E88" s="39"/>
      <c r="F88" s="29"/>
      <c r="G88" s="29"/>
    </row>
    <row r="89" spans="1:8">
      <c r="A89" s="41"/>
      <c r="B89" s="41"/>
      <c r="C89" s="47"/>
      <c r="D89" s="49"/>
      <c r="E89" s="39"/>
      <c r="F89" s="29"/>
      <c r="G89" s="29"/>
    </row>
    <row r="90" spans="1:8">
      <c r="A90" s="41"/>
      <c r="B90" s="41"/>
      <c r="C90" s="47"/>
      <c r="D90" s="49"/>
      <c r="E90" s="39"/>
      <c r="F90" s="29"/>
      <c r="G90" s="29"/>
    </row>
    <row r="91" spans="1:8">
      <c r="A91" s="41"/>
      <c r="B91" s="41"/>
      <c r="C91" s="47"/>
      <c r="D91" s="49"/>
      <c r="E91" s="39"/>
      <c r="F91" s="29"/>
      <c r="G91" s="29"/>
    </row>
    <row r="92" spans="1:8">
      <c r="A92" s="30"/>
      <c r="B92" s="30"/>
      <c r="C92" s="47"/>
      <c r="D92" s="49"/>
      <c r="E92" s="39"/>
      <c r="F92" s="29"/>
      <c r="G92" s="29"/>
    </row>
    <row r="93" spans="1:8">
      <c r="A93" s="30" t="s">
        <v>14</v>
      </c>
      <c r="B93" s="30"/>
      <c r="C93" s="48"/>
      <c r="D93" s="49"/>
      <c r="E93" s="39"/>
      <c r="F93" s="29"/>
      <c r="G93" s="29"/>
    </row>
    <row r="94" spans="1:8">
      <c r="A94" s="30" t="s">
        <v>20</v>
      </c>
      <c r="B94" s="30"/>
      <c r="C94" s="43">
        <f>SUM(C70:C93)</f>
        <v>0</v>
      </c>
      <c r="D94" s="43">
        <f>SUM(D70:D93)</f>
        <v>0</v>
      </c>
      <c r="E94" s="43">
        <f>SUM(E70:E93)</f>
        <v>0</v>
      </c>
      <c r="F94" s="43">
        <f>SUM(F70:F93)</f>
        <v>0</v>
      </c>
      <c r="G94" s="43">
        <f>SUM(G70:G93)</f>
        <v>0</v>
      </c>
      <c r="H94" s="29"/>
    </row>
    <row r="95" spans="1:8">
      <c r="A95" s="34" t="s">
        <v>12</v>
      </c>
      <c r="B95" s="23"/>
      <c r="C95" s="48"/>
      <c r="D95" s="49"/>
      <c r="E95" s="39"/>
      <c r="F95" s="29"/>
      <c r="G95" s="29"/>
    </row>
    <row r="96" spans="1:8">
      <c r="A96" s="41"/>
      <c r="B96" s="41"/>
      <c r="C96" s="47"/>
      <c r="D96" s="39"/>
      <c r="E96" s="39"/>
      <c r="F96" s="29"/>
      <c r="G96" s="29"/>
    </row>
    <row r="97" spans="1:8">
      <c r="A97" s="30"/>
      <c r="B97" s="30"/>
      <c r="C97" s="47"/>
      <c r="D97" s="39"/>
      <c r="E97" s="39"/>
      <c r="F97" s="29"/>
      <c r="G97" s="29"/>
    </row>
    <row r="98" spans="1:8">
      <c r="A98" s="30"/>
      <c r="B98" s="30"/>
      <c r="C98" s="47"/>
      <c r="D98" s="39"/>
      <c r="E98" s="39"/>
      <c r="F98" s="29"/>
      <c r="G98" s="29"/>
    </row>
    <row r="99" spans="1:8">
      <c r="A99" s="30"/>
      <c r="B99" s="30"/>
      <c r="C99" s="47"/>
      <c r="D99" s="39"/>
      <c r="E99" s="39"/>
      <c r="F99" s="29"/>
      <c r="G99" s="29"/>
    </row>
    <row r="100" spans="1:8">
      <c r="A100" s="30"/>
      <c r="B100" s="30"/>
      <c r="C100" s="47"/>
      <c r="D100" s="39"/>
      <c r="E100" s="39"/>
      <c r="F100" s="29"/>
      <c r="G100" s="29"/>
    </row>
    <row r="101" spans="1:8">
      <c r="A101" s="30"/>
      <c r="B101" s="30"/>
      <c r="C101" s="50"/>
      <c r="D101" s="39"/>
      <c r="E101" s="39"/>
      <c r="F101" s="29"/>
      <c r="G101" s="29"/>
    </row>
    <row r="102" spans="1:8">
      <c r="A102" s="30" t="s">
        <v>20</v>
      </c>
      <c r="B102" s="30"/>
      <c r="C102" s="43">
        <f>SUM(C97:C101)</f>
        <v>0</v>
      </c>
      <c r="D102" s="43">
        <f>SUM(D97:D101)</f>
        <v>0</v>
      </c>
      <c r="E102" s="43">
        <f>SUM(E97:E101)</f>
        <v>0</v>
      </c>
      <c r="F102" s="43">
        <f>SUM(F97:F101)</f>
        <v>0</v>
      </c>
      <c r="G102" s="43">
        <f>SUM(G97:G101)</f>
        <v>0</v>
      </c>
      <c r="H102" s="29"/>
    </row>
    <row r="103" spans="1:8">
      <c r="A103" s="51" t="s">
        <v>13</v>
      </c>
      <c r="B103" s="41"/>
      <c r="C103" s="27"/>
      <c r="D103" s="32"/>
      <c r="E103" s="42"/>
      <c r="F103" s="29"/>
      <c r="G103" s="29"/>
    </row>
    <row r="104" spans="1:8">
      <c r="A104" s="41"/>
      <c r="B104" s="41"/>
      <c r="C104" s="27"/>
      <c r="D104" s="49"/>
      <c r="E104" s="27"/>
      <c r="F104" s="29"/>
      <c r="G104" s="29"/>
    </row>
    <row r="105" spans="1:8" s="26" customFormat="1">
      <c r="C105" s="52"/>
      <c r="D105" s="28"/>
      <c r="E105" s="52"/>
      <c r="F105" s="53"/>
      <c r="G105" s="53"/>
    </row>
    <row r="106" spans="1:8" s="26" customFormat="1">
      <c r="C106" s="52"/>
      <c r="D106" s="28"/>
      <c r="E106" s="52"/>
      <c r="F106" s="53"/>
      <c r="G106" s="53"/>
    </row>
    <row r="107" spans="1:8" s="26" customFormat="1">
      <c r="C107" s="52"/>
      <c r="D107" s="28"/>
      <c r="E107" s="52"/>
      <c r="F107" s="53"/>
      <c r="G107" s="53"/>
    </row>
    <row r="108" spans="1:8" s="26" customFormat="1">
      <c r="A108" s="31"/>
      <c r="B108" s="31"/>
      <c r="C108" s="45"/>
      <c r="D108" s="28"/>
      <c r="E108" s="54"/>
      <c r="F108" s="53"/>
      <c r="G108" s="53"/>
    </row>
    <row r="109" spans="1:8" s="26" customFormat="1">
      <c r="A109" s="31"/>
      <c r="B109" s="31"/>
      <c r="C109" s="38"/>
      <c r="D109" s="28"/>
      <c r="E109" s="54"/>
      <c r="F109" s="53"/>
      <c r="G109" s="53"/>
    </row>
    <row r="110" spans="1:8" s="26" customFormat="1">
      <c r="A110" s="31"/>
      <c r="B110" s="31"/>
      <c r="C110" s="38"/>
      <c r="D110" s="28"/>
      <c r="E110" s="54"/>
      <c r="F110" s="53"/>
      <c r="G110" s="53"/>
    </row>
    <row r="111" spans="1:8" s="1" customFormat="1">
      <c r="A111" s="30" t="s">
        <v>20</v>
      </c>
      <c r="B111" s="30"/>
      <c r="C111" s="43">
        <f>SUM(C105:C110)</f>
        <v>0</v>
      </c>
      <c r="D111" s="43">
        <f>SUM(D105:D110)</f>
        <v>0</v>
      </c>
      <c r="E111" s="43">
        <f>SUM(E105:E110)</f>
        <v>0</v>
      </c>
      <c r="F111" s="43">
        <f>SUM(F105:F110)</f>
        <v>0</v>
      </c>
      <c r="G111" s="43">
        <f>SUM(G105:G110)</f>
        <v>0</v>
      </c>
      <c r="H111" s="43"/>
    </row>
    <row r="112" spans="1:8" s="1" customFormat="1" ht="13.5" thickBot="1">
      <c r="A112" s="30"/>
      <c r="B112" s="30"/>
      <c r="C112" s="43"/>
      <c r="D112" s="43"/>
      <c r="E112" s="43"/>
      <c r="F112" s="43"/>
      <c r="G112" s="43"/>
      <c r="H112" s="43"/>
    </row>
    <row r="113" spans="1:8" ht="16.5" thickBot="1">
      <c r="A113" s="17" t="s">
        <v>22</v>
      </c>
      <c r="B113" s="55"/>
      <c r="C113" s="38">
        <f>C111+C102+C94+C67+C62+C48+C43</f>
        <v>10000</v>
      </c>
      <c r="D113" s="38">
        <f>D111+D102+D94+D67+D62+D48+D43</f>
        <v>10000</v>
      </c>
      <c r="E113" s="38">
        <f>E111+E102+E94+E67+E62+E48+E43</f>
        <v>10000</v>
      </c>
      <c r="F113" s="38">
        <f>F111+F102+F94+F67+F62+F48+F43</f>
        <v>10000</v>
      </c>
      <c r="G113" s="38">
        <f>G111+G102+G94+G67+G62+G48+G43</f>
        <v>40000</v>
      </c>
      <c r="H113" s="29"/>
    </row>
    <row r="114" spans="1:8" s="1" customFormat="1">
      <c r="A114" s="30"/>
      <c r="B114" s="30"/>
      <c r="C114" s="43"/>
      <c r="D114" s="43"/>
      <c r="E114" s="43"/>
      <c r="F114" s="43"/>
      <c r="G114" s="43"/>
      <c r="H114" s="43"/>
    </row>
    <row r="115" spans="1:8" ht="18">
      <c r="A115" s="56" t="s">
        <v>88</v>
      </c>
      <c r="B115" s="57"/>
      <c r="C115" s="58">
        <f>C113+C31</f>
        <v>118057.03749999999</v>
      </c>
      <c r="D115" s="58">
        <f>D113+D31</f>
        <v>118057.03749999999</v>
      </c>
      <c r="E115" s="58">
        <f>E113+E31</f>
        <v>118057.03749999999</v>
      </c>
      <c r="F115" s="58">
        <f>F113+F31</f>
        <v>118057.03749999999</v>
      </c>
      <c r="G115" s="59">
        <f>G113+G31</f>
        <v>472228.14999999997</v>
      </c>
    </row>
    <row r="119" spans="1:8">
      <c r="A119" s="30"/>
      <c r="B119" s="30"/>
      <c r="C119" s="24"/>
      <c r="D119" s="24"/>
    </row>
  </sheetData>
  <printOptions horizontalCentered="1" gridLines="1"/>
  <pageMargins left="0.27" right="0.25" top="0.6" bottom="0.56000000000000005" header="0.27" footer="0.21"/>
  <pageSetup scale="88" fitToHeight="6" orientation="landscape" r:id="rId1"/>
  <headerFooter alignWithMargins="0">
    <oddFooter>&amp;L&amp;F&amp;RPage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topLeftCell="A73" workbookViewId="0">
      <selection activeCell="H69" sqref="H1:H1048576"/>
    </sheetView>
  </sheetViews>
  <sheetFormatPr defaultRowHeight="12.75"/>
  <cols>
    <col min="1" max="1" width="62.85546875" style="4" bestFit="1" customWidth="1"/>
    <col min="2" max="2" width="22.28515625" style="4" bestFit="1" customWidth="1"/>
    <col min="3" max="3" width="14" style="2" customWidth="1"/>
    <col min="4" max="4" width="12.7109375" style="2" customWidth="1"/>
    <col min="5" max="5" width="14" style="3" bestFit="1" customWidth="1"/>
    <col min="6" max="6" width="14" style="4" bestFit="1" customWidth="1"/>
    <col min="7" max="7" width="13.85546875" style="4" customWidth="1"/>
    <col min="8" max="16384" width="9.140625" style="4"/>
  </cols>
  <sheetData>
    <row r="1" spans="1:7">
      <c r="A1" s="1" t="s">
        <v>61</v>
      </c>
      <c r="B1" s="1"/>
    </row>
    <row r="2" spans="1:7">
      <c r="A2" s="1"/>
      <c r="B2" s="1"/>
    </row>
    <row r="3" spans="1:7" s="8" customFormat="1" ht="20.25" customHeight="1" thickBot="1">
      <c r="A3" s="5" t="s">
        <v>86</v>
      </c>
      <c r="B3" s="5"/>
      <c r="C3" s="6"/>
      <c r="D3" s="6"/>
      <c r="E3" s="7"/>
    </row>
    <row r="4" spans="1:7" s="9" customFormat="1" ht="26.25" thickBot="1">
      <c r="B4" s="60" t="s">
        <v>24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14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18"/>
      <c r="C6" s="19"/>
      <c r="D6" s="19"/>
      <c r="E6" s="20"/>
    </row>
    <row r="7" spans="1:7" s="9" customFormat="1" ht="16.5" thickBot="1">
      <c r="A7" s="21"/>
    </row>
    <row r="8" spans="1:7" s="25" customFormat="1" ht="13.5" thickBot="1">
      <c r="A8" s="22" t="s">
        <v>0</v>
      </c>
      <c r="B8" s="23"/>
      <c r="C8" s="24"/>
      <c r="D8" s="24"/>
      <c r="E8" s="3"/>
    </row>
    <row r="9" spans="1:7">
      <c r="B9" s="26"/>
      <c r="C9" s="27"/>
      <c r="D9" s="28"/>
      <c r="E9" s="27"/>
      <c r="F9" s="29"/>
      <c r="G9" s="29"/>
    </row>
    <row r="10" spans="1:7">
      <c r="B10" s="26"/>
      <c r="C10" s="27"/>
      <c r="D10" s="28"/>
      <c r="E10" s="27"/>
      <c r="F10" s="29"/>
      <c r="G10" s="29"/>
    </row>
    <row r="11" spans="1:7">
      <c r="A11" s="30"/>
      <c r="B11" s="31"/>
      <c r="C11" s="32"/>
      <c r="D11" s="33"/>
      <c r="E11" s="27"/>
      <c r="F11" s="29"/>
      <c r="G11" s="29"/>
    </row>
    <row r="12" spans="1:7">
      <c r="A12" s="30" t="s">
        <v>20</v>
      </c>
      <c r="B12" s="43">
        <v>298478.40000000002</v>
      </c>
      <c r="C12" s="43">
        <v>28484.41</v>
      </c>
      <c r="D12" s="43">
        <v>21053.290000000008</v>
      </c>
      <c r="E12" s="43">
        <f>(B12-C12-D12)/2</f>
        <v>124470.35000000002</v>
      </c>
      <c r="F12" s="43">
        <f>B12-C12-D12-E12</f>
        <v>124470.35000000002</v>
      </c>
      <c r="G12" s="43">
        <f>SUM(C12:F12)</f>
        <v>298478.40000000008</v>
      </c>
    </row>
    <row r="13" spans="1:7">
      <c r="A13" s="34" t="s">
        <v>1</v>
      </c>
      <c r="B13" s="23"/>
      <c r="C13" s="24"/>
      <c r="D13" s="35"/>
      <c r="E13" s="36"/>
    </row>
    <row r="14" spans="1:7">
      <c r="B14" s="26"/>
      <c r="C14" s="27"/>
      <c r="D14" s="28"/>
      <c r="E14" s="27"/>
      <c r="F14" s="29"/>
      <c r="G14" s="29"/>
    </row>
    <row r="15" spans="1:7">
      <c r="A15" s="30"/>
      <c r="B15" s="31"/>
      <c r="C15" s="32"/>
      <c r="D15" s="28"/>
      <c r="E15" s="27"/>
      <c r="F15" s="29"/>
      <c r="G15" s="29"/>
    </row>
    <row r="16" spans="1:7">
      <c r="B16" s="26"/>
      <c r="C16" s="27"/>
      <c r="D16" s="28"/>
      <c r="E16" s="27"/>
      <c r="F16" s="29"/>
      <c r="G16" s="29"/>
    </row>
    <row r="17" spans="1:8">
      <c r="A17" s="3" t="s">
        <v>20</v>
      </c>
      <c r="B17" s="43">
        <v>74204.53</v>
      </c>
      <c r="C17" s="43">
        <v>33882.75</v>
      </c>
      <c r="D17" s="43">
        <v>30173.55</v>
      </c>
      <c r="E17" s="43">
        <f>(B17-C17-D17)/2</f>
        <v>5074.1149999999998</v>
      </c>
      <c r="F17" s="43">
        <f>B17-C17-D17-E17</f>
        <v>5074.1149999999998</v>
      </c>
      <c r="G17" s="43">
        <f>SUM(C17:F17)</f>
        <v>74204.530000000013</v>
      </c>
    </row>
    <row r="18" spans="1:8">
      <c r="A18" s="34" t="s">
        <v>2</v>
      </c>
      <c r="B18" s="43"/>
      <c r="C18" s="43"/>
      <c r="D18" s="43"/>
      <c r="E18" s="43"/>
      <c r="F18" s="43"/>
      <c r="G18" s="43"/>
    </row>
    <row r="19" spans="1:8">
      <c r="B19" s="43"/>
      <c r="C19" s="43"/>
      <c r="D19" s="43"/>
      <c r="E19" s="43"/>
      <c r="F19" s="43"/>
      <c r="G19" s="43"/>
    </row>
    <row r="20" spans="1:8">
      <c r="A20" s="30"/>
      <c r="B20" s="43"/>
      <c r="C20" s="43"/>
      <c r="D20" s="43"/>
      <c r="E20" s="43"/>
      <c r="F20" s="43"/>
      <c r="G20" s="43"/>
    </row>
    <row r="21" spans="1:8">
      <c r="B21" s="43"/>
      <c r="C21" s="43"/>
      <c r="D21" s="43"/>
      <c r="E21" s="43"/>
      <c r="F21" s="43"/>
      <c r="G21" s="43"/>
    </row>
    <row r="22" spans="1:8">
      <c r="A22" s="30"/>
      <c r="B22" s="43"/>
      <c r="C22" s="43"/>
      <c r="D22" s="43"/>
      <c r="E22" s="43"/>
      <c r="F22" s="43"/>
      <c r="G22" s="43"/>
    </row>
    <row r="23" spans="1:8" ht="13.5" thickBot="1">
      <c r="A23" s="30" t="s">
        <v>20</v>
      </c>
      <c r="B23" s="43">
        <v>0</v>
      </c>
      <c r="C23" s="43">
        <f>SUM(C20:C22)</f>
        <v>0</v>
      </c>
      <c r="D23" s="43">
        <f>SUM(D20:D22)</f>
        <v>0</v>
      </c>
      <c r="E23" s="43">
        <f>(B23-C23-D23)/2</f>
        <v>0</v>
      </c>
      <c r="F23" s="43">
        <f>B23-C23-D23-E23</f>
        <v>0</v>
      </c>
      <c r="G23" s="43">
        <f>SUM(C23:F23)</f>
        <v>0</v>
      </c>
    </row>
    <row r="24" spans="1:8" s="1" customFormat="1" ht="13.5" thickBot="1">
      <c r="A24" s="40" t="s">
        <v>4</v>
      </c>
      <c r="B24" s="43"/>
      <c r="C24" s="43"/>
      <c r="D24" s="43"/>
      <c r="E24" s="43"/>
      <c r="F24" s="43"/>
      <c r="G24" s="43"/>
    </row>
    <row r="25" spans="1:8" s="1" customFormat="1">
      <c r="A25" s="4"/>
      <c r="B25" s="43"/>
      <c r="C25" s="43"/>
      <c r="D25" s="43"/>
      <c r="E25" s="43"/>
      <c r="F25" s="43"/>
      <c r="G25" s="43"/>
    </row>
    <row r="26" spans="1:8" s="1" customFormat="1">
      <c r="A26" s="30" t="s">
        <v>20</v>
      </c>
      <c r="B26" s="43">
        <v>92570.78</v>
      </c>
      <c r="C26" s="43">
        <v>11790.69</v>
      </c>
      <c r="D26" s="43">
        <v>10219.159999999998</v>
      </c>
      <c r="E26" s="43">
        <f>(B26-C26-D26)/2</f>
        <v>35280.464999999997</v>
      </c>
      <c r="F26" s="43">
        <f>B26-C26-D26-E26</f>
        <v>35280.464999999997</v>
      </c>
      <c r="G26" s="43">
        <f>SUM(C26:F26)</f>
        <v>92570.78</v>
      </c>
    </row>
    <row r="27" spans="1:8" s="1" customFormat="1">
      <c r="A27" s="34" t="s">
        <v>3</v>
      </c>
      <c r="B27" s="43"/>
      <c r="C27" s="43"/>
      <c r="D27" s="43"/>
      <c r="E27" s="43"/>
      <c r="F27" s="43"/>
      <c r="G27" s="43"/>
    </row>
    <row r="28" spans="1:8">
      <c r="B28" s="43"/>
      <c r="C28" s="43"/>
      <c r="D28" s="43"/>
      <c r="E28" s="43"/>
      <c r="F28" s="43"/>
      <c r="G28" s="43"/>
    </row>
    <row r="29" spans="1:8">
      <c r="A29" s="30" t="s">
        <v>20</v>
      </c>
      <c r="B29" s="43">
        <v>0</v>
      </c>
      <c r="C29" s="43">
        <f>SUM(C27:C28)</f>
        <v>0</v>
      </c>
      <c r="D29" s="43">
        <f>SUM(D27:D28)</f>
        <v>0</v>
      </c>
      <c r="E29" s="43">
        <f>(B29-C29-D29)/2</f>
        <v>0</v>
      </c>
      <c r="F29" s="43">
        <f>B29-C29-D29-E29</f>
        <v>0</v>
      </c>
      <c r="G29" s="43">
        <f>SUM(C29:F29)</f>
        <v>0</v>
      </c>
    </row>
    <row r="30" spans="1:8" ht="13.5" thickBot="1">
      <c r="A30" s="30"/>
      <c r="B30" s="43"/>
      <c r="C30" s="43"/>
      <c r="D30" s="43"/>
      <c r="E30" s="43"/>
      <c r="F30" s="43"/>
      <c r="G30" s="43"/>
    </row>
    <row r="31" spans="1:8" ht="16.5" thickBot="1">
      <c r="A31" s="17" t="s">
        <v>21</v>
      </c>
      <c r="B31" s="43">
        <f t="shared" ref="B31" si="0">B29+B26+B23+B17+B12</f>
        <v>465253.71</v>
      </c>
      <c r="C31" s="43">
        <f>C29+C26+C23+C17+C12</f>
        <v>74157.850000000006</v>
      </c>
      <c r="D31" s="43">
        <f t="shared" ref="D31:G31" si="1">D29+D26+D23+D17+D12</f>
        <v>61446.000000000007</v>
      </c>
      <c r="E31" s="43">
        <f t="shared" si="1"/>
        <v>164824.93000000002</v>
      </c>
      <c r="F31" s="43">
        <f t="shared" si="1"/>
        <v>164824.93000000002</v>
      </c>
      <c r="G31" s="43">
        <f t="shared" si="1"/>
        <v>465253.71000000008</v>
      </c>
      <c r="H31" s="29"/>
    </row>
    <row r="32" spans="1:8" ht="13.5" thickBot="1">
      <c r="A32" s="30"/>
      <c r="B32" s="31"/>
      <c r="C32" s="29"/>
      <c r="D32" s="29"/>
      <c r="E32" s="29"/>
      <c r="F32" s="29"/>
      <c r="G32" s="29"/>
    </row>
    <row r="33" spans="1:8" ht="16.5" thickBot="1">
      <c r="A33" s="17" t="s">
        <v>5</v>
      </c>
      <c r="B33" s="18"/>
      <c r="C33" s="4"/>
      <c r="D33" s="4"/>
      <c r="E33" s="4"/>
    </row>
    <row r="34" spans="1:8" ht="16.5" thickBot="1">
      <c r="A34" s="46"/>
      <c r="B34" s="18"/>
      <c r="C34" s="44"/>
      <c r="D34" s="27"/>
      <c r="E34" s="39"/>
      <c r="F34" s="29"/>
      <c r="G34" s="29"/>
    </row>
    <row r="35" spans="1:8" ht="13.5" thickBot="1">
      <c r="A35" s="40" t="s">
        <v>7</v>
      </c>
      <c r="B35" s="41"/>
      <c r="C35" s="27"/>
      <c r="D35" s="27"/>
      <c r="E35" s="39"/>
      <c r="F35" s="29"/>
      <c r="G35" s="29"/>
    </row>
    <row r="36" spans="1:8">
      <c r="A36" s="41"/>
      <c r="B36" s="41"/>
      <c r="C36" s="27"/>
      <c r="D36" s="39"/>
      <c r="E36" s="47"/>
      <c r="F36" s="29"/>
      <c r="G36" s="29"/>
    </row>
    <row r="37" spans="1:8">
      <c r="C37" s="27"/>
      <c r="D37" s="27"/>
      <c r="E37" s="39"/>
      <c r="F37" s="29"/>
      <c r="G37" s="29"/>
    </row>
    <row r="38" spans="1:8">
      <c r="C38" s="27"/>
      <c r="D38" s="27"/>
      <c r="E38" s="39"/>
      <c r="F38" s="29"/>
      <c r="G38" s="29"/>
    </row>
    <row r="39" spans="1:8">
      <c r="C39" s="27"/>
      <c r="D39" s="27"/>
      <c r="E39" s="39"/>
      <c r="F39" s="29"/>
      <c r="G39" s="29"/>
    </row>
    <row r="40" spans="1:8">
      <c r="C40" s="27"/>
      <c r="D40" s="27"/>
      <c r="E40" s="39"/>
      <c r="F40" s="29"/>
      <c r="G40" s="29"/>
    </row>
    <row r="41" spans="1:8">
      <c r="A41" s="30"/>
      <c r="B41" s="30"/>
      <c r="C41" s="44"/>
      <c r="D41" s="27"/>
      <c r="E41" s="39"/>
      <c r="F41" s="29"/>
      <c r="G41" s="29"/>
    </row>
    <row r="42" spans="1:8">
      <c r="A42" s="30"/>
      <c r="B42" s="30"/>
      <c r="C42" s="48"/>
      <c r="D42" s="27"/>
      <c r="E42" s="39"/>
      <c r="F42" s="29"/>
      <c r="G42" s="29"/>
    </row>
    <row r="43" spans="1:8" ht="13.5" thickBot="1">
      <c r="A43" s="30" t="s">
        <v>20</v>
      </c>
      <c r="B43" s="30"/>
      <c r="C43" s="29">
        <f>SUM(C37:C42)</f>
        <v>0</v>
      </c>
      <c r="D43" s="29">
        <f>SUM(D37:D42)</f>
        <v>0</v>
      </c>
      <c r="E43" s="29">
        <f>SUM(E37:E42)</f>
        <v>0</v>
      </c>
      <c r="F43" s="29">
        <f>SUM(F37:F42)</f>
        <v>0</v>
      </c>
      <c r="G43" s="29">
        <f>SUM(G37:G42)</f>
        <v>0</v>
      </c>
      <c r="H43" s="29"/>
    </row>
    <row r="44" spans="1:8" ht="13.5" thickBot="1">
      <c r="A44" s="40" t="s">
        <v>9</v>
      </c>
      <c r="B44" s="41"/>
      <c r="C44" s="39"/>
      <c r="D44" s="39"/>
      <c r="E44" s="39"/>
      <c r="F44" s="29"/>
      <c r="G44" s="29"/>
    </row>
    <row r="45" spans="1:8">
      <c r="A45" s="41"/>
      <c r="B45" s="41"/>
      <c r="C45" s="39"/>
      <c r="D45" s="39"/>
      <c r="E45" s="39"/>
      <c r="F45" s="29"/>
      <c r="G45" s="29"/>
    </row>
    <row r="46" spans="1:8">
      <c r="A46" s="30"/>
      <c r="B46" s="30"/>
      <c r="C46" s="39"/>
      <c r="D46" s="39"/>
      <c r="E46" s="39"/>
      <c r="F46" s="29"/>
      <c r="G46" s="29"/>
    </row>
    <row r="47" spans="1:8">
      <c r="A47" s="30"/>
      <c r="B47" s="30"/>
      <c r="C47" s="42"/>
      <c r="D47" s="39"/>
      <c r="E47" s="39"/>
      <c r="F47" s="29"/>
      <c r="G47" s="29"/>
    </row>
    <row r="48" spans="1:8" ht="13.5" thickBot="1">
      <c r="A48" s="30" t="s">
        <v>20</v>
      </c>
      <c r="B48" s="30"/>
      <c r="C48" s="29">
        <f>SUM(C45:C47)</f>
        <v>0</v>
      </c>
      <c r="D48" s="29">
        <f>SUM(D45:D47)</f>
        <v>0</v>
      </c>
      <c r="E48" s="29">
        <f>SUM(E45:E47)</f>
        <v>0</v>
      </c>
      <c r="F48" s="29">
        <f>SUM(F45:F47)</f>
        <v>0</v>
      </c>
      <c r="G48" s="29">
        <f>SUM(G45:G47)</f>
        <v>0</v>
      </c>
      <c r="H48" s="29"/>
    </row>
    <row r="49" spans="1:7" ht="13.5" thickBot="1">
      <c r="A49" s="40" t="s">
        <v>8</v>
      </c>
      <c r="B49" s="41"/>
      <c r="C49" s="39"/>
      <c r="D49" s="39"/>
      <c r="E49" s="39"/>
      <c r="F49" s="29"/>
      <c r="G49" s="29"/>
    </row>
    <row r="50" spans="1:7">
      <c r="A50" s="41"/>
      <c r="B50" s="41"/>
      <c r="C50" s="39"/>
      <c r="D50" s="39"/>
      <c r="E50" s="39"/>
      <c r="F50" s="29"/>
      <c r="G50" s="29"/>
    </row>
    <row r="51" spans="1:7">
      <c r="A51" s="30"/>
      <c r="B51" s="30"/>
      <c r="C51" s="39"/>
      <c r="D51" s="39"/>
      <c r="E51" s="39"/>
      <c r="F51" s="29"/>
      <c r="G51" s="29"/>
    </row>
    <row r="52" spans="1:7">
      <c r="A52" s="30"/>
      <c r="B52" s="30"/>
      <c r="C52" s="39"/>
      <c r="D52" s="39"/>
      <c r="E52" s="39"/>
      <c r="F52" s="29"/>
      <c r="G52" s="29"/>
    </row>
    <row r="53" spans="1:7">
      <c r="A53" s="30"/>
      <c r="B53" s="30"/>
      <c r="C53" s="39"/>
      <c r="D53" s="39"/>
      <c r="E53" s="39"/>
      <c r="F53" s="29"/>
      <c r="G53" s="29"/>
    </row>
    <row r="54" spans="1:7">
      <c r="A54" s="30"/>
      <c r="B54" s="30"/>
      <c r="C54" s="39"/>
      <c r="D54" s="39"/>
      <c r="E54" s="39"/>
      <c r="F54" s="29"/>
      <c r="G54" s="29"/>
    </row>
    <row r="55" spans="1:7">
      <c r="A55" s="30"/>
      <c r="B55" s="30"/>
      <c r="C55" s="39"/>
      <c r="D55" s="39"/>
      <c r="E55" s="39"/>
      <c r="F55" s="29"/>
      <c r="G55" s="29"/>
    </row>
    <row r="56" spans="1:7">
      <c r="A56" s="30"/>
      <c r="B56" s="30"/>
      <c r="C56" s="39"/>
      <c r="D56" s="39"/>
      <c r="E56" s="39"/>
      <c r="F56" s="29"/>
      <c r="G56" s="29"/>
    </row>
    <row r="57" spans="1:7">
      <c r="A57" s="30"/>
      <c r="B57" s="30"/>
      <c r="C57" s="39"/>
      <c r="D57" s="39"/>
      <c r="E57" s="39"/>
      <c r="F57" s="29"/>
      <c r="G57" s="29"/>
    </row>
    <row r="58" spans="1:7">
      <c r="A58" s="30"/>
      <c r="B58" s="30"/>
      <c r="C58" s="39"/>
      <c r="D58" s="39"/>
      <c r="E58" s="39"/>
      <c r="F58" s="29"/>
      <c r="G58" s="29"/>
    </row>
    <row r="59" spans="1:7">
      <c r="A59" s="30"/>
      <c r="B59" s="30"/>
      <c r="C59" s="39"/>
      <c r="D59" s="39"/>
      <c r="E59" s="39"/>
      <c r="F59" s="29"/>
      <c r="G59" s="29"/>
    </row>
    <row r="60" spans="1:7">
      <c r="A60" s="30"/>
      <c r="B60" s="30"/>
      <c r="C60" s="39"/>
      <c r="D60" s="39"/>
      <c r="E60" s="39"/>
      <c r="F60" s="29"/>
      <c r="G60" s="29"/>
    </row>
    <row r="61" spans="1:7">
      <c r="A61" s="30"/>
      <c r="B61" s="30"/>
      <c r="C61" s="42"/>
      <c r="D61" s="39"/>
      <c r="E61" s="39"/>
      <c r="F61" s="29"/>
      <c r="G61" s="29"/>
    </row>
    <row r="62" spans="1:7" ht="13.5" thickBot="1">
      <c r="A62" s="30" t="s">
        <v>20</v>
      </c>
      <c r="B62" s="30"/>
      <c r="C62" s="29">
        <f>SUM(C50:C61)</f>
        <v>0</v>
      </c>
      <c r="D62" s="29">
        <f>SUM(D50:D61)</f>
        <v>0</v>
      </c>
      <c r="E62" s="29">
        <f>SUM(E50:E61)</f>
        <v>0</v>
      </c>
      <c r="F62" s="29">
        <f>SUM(F50:F61)</f>
        <v>0</v>
      </c>
      <c r="G62" s="29">
        <f>SUM(G50:G61)</f>
        <v>0</v>
      </c>
    </row>
    <row r="63" spans="1:7" ht="13.5" thickBot="1">
      <c r="A63" s="40" t="s">
        <v>10</v>
      </c>
      <c r="B63" s="41"/>
      <c r="C63" s="39"/>
      <c r="D63" s="39"/>
      <c r="E63" s="39"/>
      <c r="F63" s="29"/>
      <c r="G63" s="29"/>
    </row>
    <row r="64" spans="1:7">
      <c r="A64" s="41"/>
      <c r="B64" s="41"/>
      <c r="C64" s="47"/>
      <c r="D64" s="39"/>
      <c r="E64" s="39"/>
      <c r="F64" s="29"/>
      <c r="G64" s="29"/>
    </row>
    <row r="65" spans="1:8">
      <c r="A65" s="41"/>
      <c r="B65" s="41"/>
      <c r="C65" s="47"/>
      <c r="D65" s="39"/>
      <c r="E65" s="39"/>
      <c r="F65" s="29"/>
      <c r="G65" s="29"/>
    </row>
    <row r="66" spans="1:8">
      <c r="A66" s="41"/>
      <c r="B66" s="41"/>
      <c r="C66" s="47"/>
      <c r="D66" s="39"/>
      <c r="E66" s="39"/>
      <c r="F66" s="29"/>
      <c r="G66" s="29"/>
    </row>
    <row r="67" spans="1:8">
      <c r="A67" s="41"/>
      <c r="B67" s="41"/>
      <c r="C67" s="47"/>
      <c r="D67" s="39"/>
      <c r="E67" s="39"/>
      <c r="F67" s="29"/>
      <c r="G67" s="29"/>
    </row>
    <row r="68" spans="1:8">
      <c r="A68" s="41"/>
      <c r="B68" s="41"/>
      <c r="C68" s="47"/>
      <c r="D68" s="39"/>
      <c r="E68" s="39"/>
      <c r="F68" s="29"/>
      <c r="G68" s="29"/>
    </row>
    <row r="69" spans="1:8">
      <c r="A69" s="41"/>
      <c r="B69" s="41"/>
      <c r="C69" s="47"/>
      <c r="D69" s="39"/>
      <c r="E69" s="39"/>
      <c r="F69" s="29"/>
      <c r="G69" s="29"/>
    </row>
    <row r="70" spans="1:8">
      <c r="A70" s="41"/>
      <c r="B70" s="41"/>
      <c r="C70" s="47"/>
      <c r="D70" s="39"/>
      <c r="E70" s="39"/>
      <c r="F70" s="29"/>
      <c r="G70" s="29"/>
    </row>
    <row r="71" spans="1:8">
      <c r="A71" s="41"/>
      <c r="B71" s="41"/>
      <c r="C71" s="47"/>
      <c r="D71" s="39"/>
      <c r="E71" s="39"/>
      <c r="F71" s="29"/>
      <c r="G71" s="29"/>
    </row>
    <row r="72" spans="1:8">
      <c r="A72" s="30"/>
      <c r="B72" s="30"/>
      <c r="C72" s="47"/>
      <c r="D72" s="39"/>
      <c r="E72" s="39"/>
      <c r="F72" s="29"/>
      <c r="G72" s="29"/>
    </row>
    <row r="73" spans="1:8">
      <c r="C73" s="39"/>
      <c r="D73" s="39"/>
      <c r="E73" s="39"/>
      <c r="F73" s="29"/>
      <c r="G73" s="29"/>
    </row>
    <row r="74" spans="1:8" ht="13.5" thickBot="1">
      <c r="A74" s="30" t="s">
        <v>20</v>
      </c>
      <c r="B74" s="30"/>
      <c r="C74" s="29">
        <f>SUM(C65:C73)</f>
        <v>0</v>
      </c>
      <c r="D74" s="29">
        <f>SUM(D65:D73)</f>
        <v>0</v>
      </c>
      <c r="E74" s="29">
        <f>SUM(E65:E73)</f>
        <v>0</v>
      </c>
      <c r="F74" s="29">
        <f>SUM(F65:F73)</f>
        <v>0</v>
      </c>
      <c r="G74" s="29">
        <f>SUM(G65:G73)</f>
        <v>0</v>
      </c>
      <c r="H74" s="29"/>
    </row>
    <row r="75" spans="1:8" ht="13.5" thickBot="1">
      <c r="A75" s="40" t="s">
        <v>11</v>
      </c>
      <c r="B75" s="41"/>
      <c r="C75" s="39"/>
      <c r="D75" s="39"/>
      <c r="E75" s="39"/>
      <c r="F75" s="29"/>
      <c r="G75" s="29"/>
    </row>
    <row r="76" spans="1:8">
      <c r="A76" s="41"/>
      <c r="B76" s="41"/>
      <c r="C76" s="47"/>
      <c r="D76" s="49"/>
      <c r="E76" s="39"/>
      <c r="F76" s="29"/>
      <c r="G76" s="29"/>
    </row>
    <row r="77" spans="1:8">
      <c r="A77" s="41"/>
      <c r="B77" s="41"/>
      <c r="C77" s="47"/>
      <c r="D77" s="49"/>
      <c r="E77" s="39"/>
      <c r="F77" s="29"/>
      <c r="G77" s="29"/>
    </row>
    <row r="78" spans="1:8">
      <c r="A78" s="41"/>
      <c r="B78" s="41"/>
      <c r="C78" s="47"/>
      <c r="D78" s="49"/>
      <c r="E78" s="39"/>
      <c r="F78" s="29"/>
      <c r="G78" s="29"/>
    </row>
    <row r="79" spans="1:8">
      <c r="A79" s="41"/>
      <c r="B79" s="41"/>
      <c r="C79" s="47"/>
      <c r="D79" s="49"/>
      <c r="E79" s="39"/>
      <c r="F79" s="29"/>
      <c r="G79" s="29"/>
    </row>
    <row r="80" spans="1:8">
      <c r="A80" s="41"/>
      <c r="B80" s="41"/>
      <c r="C80" s="47"/>
      <c r="D80" s="49"/>
      <c r="E80" s="39"/>
      <c r="F80" s="29"/>
      <c r="G80" s="29"/>
    </row>
    <row r="81" spans="1:8">
      <c r="A81" s="30"/>
      <c r="B81" s="30"/>
      <c r="C81" s="47"/>
      <c r="D81" s="49"/>
      <c r="E81" s="39"/>
      <c r="F81" s="29"/>
      <c r="G81" s="29"/>
    </row>
    <row r="82" spans="1:8">
      <c r="A82" s="30" t="s">
        <v>14</v>
      </c>
      <c r="B82" s="30"/>
      <c r="C82" s="48"/>
      <c r="D82" s="49"/>
      <c r="E82" s="39"/>
      <c r="F82" s="29"/>
      <c r="G82" s="29"/>
    </row>
    <row r="83" spans="1:8">
      <c r="A83" s="30" t="s">
        <v>20</v>
      </c>
      <c r="B83" s="30"/>
      <c r="C83" s="43">
        <f>SUM(C77:C82)</f>
        <v>0</v>
      </c>
      <c r="D83" s="43">
        <f>SUM(D77:D82)</f>
        <v>0</v>
      </c>
      <c r="E83" s="43">
        <f>SUM(E77:E82)</f>
        <v>0</v>
      </c>
      <c r="F83" s="43">
        <f>SUM(F77:F82)</f>
        <v>0</v>
      </c>
      <c r="G83" s="43">
        <f>SUM(G77:G82)</f>
        <v>0</v>
      </c>
      <c r="H83" s="29"/>
    </row>
    <row r="84" spans="1:8">
      <c r="A84" s="34" t="s">
        <v>12</v>
      </c>
      <c r="B84" s="23"/>
      <c r="C84" s="48"/>
      <c r="D84" s="49"/>
      <c r="E84" s="39"/>
      <c r="F84" s="29"/>
      <c r="G84" s="29"/>
    </row>
    <row r="85" spans="1:8">
      <c r="A85" s="41"/>
      <c r="B85" s="41"/>
      <c r="C85" s="47"/>
      <c r="D85" s="39"/>
      <c r="E85" s="39"/>
      <c r="F85" s="29"/>
      <c r="G85" s="29"/>
    </row>
    <row r="86" spans="1:8">
      <c r="A86" s="30"/>
      <c r="B86" s="30"/>
      <c r="C86" s="47"/>
      <c r="D86" s="39"/>
      <c r="E86" s="39"/>
      <c r="F86" s="29"/>
      <c r="G86" s="29"/>
    </row>
    <row r="87" spans="1:8">
      <c r="A87" s="30"/>
      <c r="B87" s="30"/>
      <c r="C87" s="47"/>
      <c r="D87" s="39"/>
      <c r="E87" s="39"/>
      <c r="F87" s="29"/>
      <c r="G87" s="29"/>
    </row>
    <row r="88" spans="1:8">
      <c r="A88" s="30"/>
      <c r="B88" s="30"/>
      <c r="C88" s="47"/>
      <c r="D88" s="39"/>
      <c r="E88" s="39"/>
      <c r="F88" s="29"/>
      <c r="G88" s="29"/>
    </row>
    <row r="89" spans="1:8">
      <c r="A89" s="30"/>
      <c r="B89" s="30"/>
      <c r="C89" s="47"/>
      <c r="D89" s="39"/>
      <c r="E89" s="39"/>
      <c r="F89" s="29"/>
      <c r="G89" s="29"/>
    </row>
    <row r="90" spans="1:8">
      <c r="A90" s="30"/>
      <c r="B90" s="30"/>
      <c r="C90" s="50"/>
      <c r="D90" s="39"/>
      <c r="E90" s="39"/>
      <c r="F90" s="29"/>
      <c r="G90" s="29"/>
    </row>
    <row r="91" spans="1:8">
      <c r="A91" s="30" t="s">
        <v>20</v>
      </c>
      <c r="B91" s="30"/>
      <c r="C91" s="43">
        <f>SUM(C86:C90)</f>
        <v>0</v>
      </c>
      <c r="D91" s="43">
        <f>SUM(D86:D90)</f>
        <v>0</v>
      </c>
      <c r="E91" s="43">
        <f>SUM(E86:E90)</f>
        <v>0</v>
      </c>
      <c r="F91" s="43">
        <f>SUM(F86:F90)</f>
        <v>0</v>
      </c>
      <c r="G91" s="43">
        <f>SUM(G86:G90)</f>
        <v>0</v>
      </c>
      <c r="H91" s="29"/>
    </row>
    <row r="92" spans="1:8">
      <c r="A92" s="51" t="s">
        <v>13</v>
      </c>
      <c r="B92" s="41"/>
      <c r="C92" s="27"/>
      <c r="D92" s="32"/>
      <c r="E92" s="42"/>
      <c r="F92" s="29"/>
      <c r="G92" s="29"/>
    </row>
    <row r="93" spans="1:8">
      <c r="A93" s="41"/>
      <c r="B93" s="41"/>
      <c r="C93" s="27"/>
      <c r="D93" s="49"/>
      <c r="E93" s="27"/>
      <c r="F93" s="29"/>
      <c r="G93" s="29"/>
    </row>
    <row r="94" spans="1:8" s="26" customFormat="1">
      <c r="C94" s="52"/>
      <c r="D94" s="28"/>
      <c r="E94" s="52"/>
      <c r="F94" s="53"/>
      <c r="G94" s="53"/>
    </row>
    <row r="95" spans="1:8" s="26" customFormat="1">
      <c r="C95" s="52"/>
      <c r="D95" s="28"/>
      <c r="E95" s="52"/>
      <c r="F95" s="53"/>
      <c r="G95" s="53"/>
    </row>
    <row r="96" spans="1:8" s="26" customFormat="1">
      <c r="C96" s="52"/>
      <c r="D96" s="28"/>
      <c r="E96" s="52"/>
      <c r="F96" s="53"/>
      <c r="G96" s="53"/>
    </row>
    <row r="97" spans="1:8" s="26" customFormat="1">
      <c r="A97" s="31"/>
      <c r="B97" s="31"/>
      <c r="C97" s="45"/>
      <c r="D97" s="28"/>
      <c r="E97" s="54"/>
      <c r="F97" s="53"/>
      <c r="G97" s="53"/>
    </row>
    <row r="98" spans="1:8" s="26" customFormat="1">
      <c r="A98" s="31"/>
      <c r="B98" s="31"/>
      <c r="C98" s="38"/>
      <c r="D98" s="28"/>
      <c r="E98" s="54"/>
      <c r="F98" s="53"/>
      <c r="G98" s="53"/>
    </row>
    <row r="99" spans="1:8" s="26" customFormat="1">
      <c r="A99" s="31"/>
      <c r="B99" s="31"/>
      <c r="C99" s="38"/>
      <c r="D99" s="28"/>
      <c r="E99" s="54"/>
      <c r="F99" s="53"/>
      <c r="G99" s="53"/>
    </row>
    <row r="100" spans="1:8" s="1" customFormat="1">
      <c r="A100" s="30" t="s">
        <v>20</v>
      </c>
      <c r="B100" s="30"/>
      <c r="C100" s="43">
        <f>SUM(C94:C99)</f>
        <v>0</v>
      </c>
      <c r="D100" s="43">
        <f>SUM(D94:D99)</f>
        <v>0</v>
      </c>
      <c r="E100" s="43">
        <f>SUM(E94:E99)</f>
        <v>0</v>
      </c>
      <c r="F100" s="43">
        <f>SUM(F94:F99)</f>
        <v>0</v>
      </c>
      <c r="G100" s="43">
        <f>SUM(G94:G99)</f>
        <v>0</v>
      </c>
      <c r="H100" s="43"/>
    </row>
    <row r="101" spans="1:8" s="1" customFormat="1" ht="13.5" thickBot="1">
      <c r="A101" s="30"/>
      <c r="B101" s="30"/>
      <c r="C101" s="43"/>
      <c r="D101" s="43"/>
      <c r="E101" s="43"/>
      <c r="F101" s="43"/>
      <c r="G101" s="43"/>
      <c r="H101" s="43"/>
    </row>
    <row r="102" spans="1:8" ht="16.5" thickBot="1">
      <c r="A102" s="17" t="s">
        <v>22</v>
      </c>
      <c r="B102" s="55"/>
      <c r="C102" s="38">
        <f>C100+C91+C83+C74+C62+C48+C43</f>
        <v>0</v>
      </c>
      <c r="D102" s="38">
        <f>D100+D91+D83+D74+D62+D48+D43</f>
        <v>0</v>
      </c>
      <c r="E102" s="38">
        <f>E100+E91+E83+E74+E62+E48+E43</f>
        <v>0</v>
      </c>
      <c r="F102" s="38">
        <f>F100+F91+F83+F74+F62+F48+F43</f>
        <v>0</v>
      </c>
      <c r="G102" s="38">
        <f>G100+G91+G83+G74+G62+G48+G43</f>
        <v>0</v>
      </c>
      <c r="H102" s="29"/>
    </row>
    <row r="103" spans="1:8" s="1" customFormat="1">
      <c r="A103" s="30"/>
      <c r="B103" s="30"/>
      <c r="C103" s="43"/>
      <c r="D103" s="43"/>
      <c r="E103" s="43"/>
      <c r="F103" s="43"/>
      <c r="G103" s="43"/>
      <c r="H103" s="43"/>
    </row>
    <row r="104" spans="1:8" ht="18">
      <c r="A104" s="56" t="s">
        <v>87</v>
      </c>
      <c r="B104" s="57"/>
      <c r="C104" s="58">
        <f>C102+C31</f>
        <v>74157.850000000006</v>
      </c>
      <c r="D104" s="58">
        <f>D102+D31</f>
        <v>61446.000000000007</v>
      </c>
      <c r="E104" s="58">
        <f>E102+E31</f>
        <v>164824.93000000002</v>
      </c>
      <c r="F104" s="58">
        <f>F102+F31</f>
        <v>164824.93000000002</v>
      </c>
      <c r="G104" s="59">
        <f>G102+G31</f>
        <v>465253.71000000008</v>
      </c>
    </row>
    <row r="108" spans="1:8">
      <c r="A108" s="30"/>
      <c r="B108" s="30"/>
      <c r="C108" s="24"/>
      <c r="D108" s="24"/>
    </row>
  </sheetData>
  <printOptions horizontalCentered="1" gridLines="1"/>
  <pageMargins left="0.27" right="0.25" top="0.6" bottom="0.56000000000000005" header="0.27" footer="0.21"/>
  <pageSetup scale="88" fitToHeight="4" orientation="landscape" r:id="rId1"/>
  <headerFoot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workbookViewId="0">
      <selection activeCell="G91" sqref="G91"/>
    </sheetView>
  </sheetViews>
  <sheetFormatPr defaultRowHeight="12.75"/>
  <cols>
    <col min="1" max="1" width="62.85546875" style="4" bestFit="1" customWidth="1"/>
    <col min="2" max="2" width="22.28515625" style="4" bestFit="1" customWidth="1"/>
    <col min="3" max="3" width="14" style="2" customWidth="1"/>
    <col min="4" max="4" width="16.28515625" style="2" bestFit="1" customWidth="1"/>
    <col min="5" max="5" width="16.28515625" style="3" bestFit="1" customWidth="1"/>
    <col min="6" max="7" width="16.28515625" style="4" bestFit="1" customWidth="1"/>
    <col min="8" max="8" width="10.7109375" style="4" bestFit="1" customWidth="1"/>
    <col min="9" max="16384" width="9.140625" style="4"/>
  </cols>
  <sheetData>
    <row r="1" spans="1:7">
      <c r="A1" s="1" t="s">
        <v>61</v>
      </c>
      <c r="B1" s="1"/>
    </row>
    <row r="2" spans="1:7">
      <c r="A2" s="1"/>
      <c r="B2" s="1"/>
    </row>
    <row r="3" spans="1:7" s="8" customFormat="1" ht="20.25" customHeight="1" thickBot="1">
      <c r="A3" s="5" t="s">
        <v>95</v>
      </c>
      <c r="B3" s="5"/>
      <c r="C3" s="6"/>
      <c r="D3" s="6"/>
      <c r="E3" s="7"/>
    </row>
    <row r="4" spans="1:7" s="9" customFormat="1" ht="26.25" thickBot="1">
      <c r="B4" s="60" t="s">
        <v>24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14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18"/>
      <c r="C6" s="19"/>
      <c r="D6" s="19"/>
      <c r="E6" s="20"/>
    </row>
    <row r="7" spans="1:7" s="9" customFormat="1" ht="16.5" thickBot="1">
      <c r="A7" s="21"/>
    </row>
    <row r="8" spans="1:7" s="25" customFormat="1" ht="13.5" thickBot="1">
      <c r="A8" s="22" t="s">
        <v>0</v>
      </c>
      <c r="B8" s="23"/>
      <c r="C8" s="24"/>
      <c r="D8" s="24"/>
      <c r="E8" s="3"/>
    </row>
    <row r="9" spans="1:7">
      <c r="B9" s="26"/>
      <c r="C9" s="27"/>
      <c r="D9" s="28"/>
      <c r="E9" s="27"/>
      <c r="F9" s="29"/>
      <c r="G9" s="29"/>
    </row>
    <row r="10" spans="1:7">
      <c r="B10" s="26"/>
      <c r="C10" s="27"/>
      <c r="D10" s="28"/>
      <c r="E10" s="27"/>
      <c r="F10" s="29"/>
      <c r="G10" s="29"/>
    </row>
    <row r="11" spans="1:7">
      <c r="A11" s="30"/>
      <c r="B11" s="31"/>
      <c r="C11" s="29"/>
      <c r="D11" s="33"/>
      <c r="E11" s="27"/>
      <c r="F11" s="29"/>
      <c r="G11" s="29"/>
    </row>
    <row r="12" spans="1:7">
      <c r="A12" s="30" t="s">
        <v>20</v>
      </c>
      <c r="B12" s="38">
        <v>1386423.59</v>
      </c>
      <c r="C12" s="27">
        <v>219367.68000000011</v>
      </c>
      <c r="D12" s="29">
        <v>151582.15</v>
      </c>
      <c r="E12" s="29">
        <f>(B12-C12-D12)/2</f>
        <v>507736.87999999995</v>
      </c>
      <c r="F12" s="29">
        <f>B12-C12-D12-E12</f>
        <v>507736.87999999995</v>
      </c>
      <c r="G12" s="29">
        <f>SUM(C12:F12)</f>
        <v>1386423.5899999999</v>
      </c>
    </row>
    <row r="13" spans="1:7">
      <c r="A13" s="34" t="s">
        <v>1</v>
      </c>
      <c r="B13" s="38"/>
      <c r="C13" s="27"/>
      <c r="D13" s="36"/>
      <c r="E13" s="36"/>
    </row>
    <row r="14" spans="1:7">
      <c r="B14" s="38"/>
      <c r="C14" s="27"/>
      <c r="D14" s="27"/>
      <c r="E14" s="27"/>
      <c r="F14" s="29"/>
      <c r="G14" s="29"/>
    </row>
    <row r="15" spans="1:7">
      <c r="A15" s="30"/>
      <c r="B15" s="38"/>
      <c r="C15" s="27"/>
      <c r="D15" s="27"/>
      <c r="E15" s="27"/>
      <c r="F15" s="29"/>
      <c r="G15" s="29"/>
    </row>
    <row r="16" spans="1:7">
      <c r="B16" s="38"/>
      <c r="C16" s="29"/>
      <c r="D16" s="27"/>
      <c r="E16" s="27"/>
      <c r="F16" s="29"/>
      <c r="G16" s="29"/>
    </row>
    <row r="17" spans="1:8">
      <c r="A17" s="30" t="s">
        <v>20</v>
      </c>
      <c r="B17" s="38">
        <v>738359.36999999988</v>
      </c>
      <c r="C17" s="27">
        <v>250620.33000000002</v>
      </c>
      <c r="D17" s="29">
        <v>193135.75999999998</v>
      </c>
      <c r="E17" s="29">
        <f>(B17-C17-D17)/2</f>
        <v>147301.63999999996</v>
      </c>
      <c r="F17" s="29">
        <f>B17-C17-D17-E17</f>
        <v>147301.63999999996</v>
      </c>
      <c r="G17" s="29">
        <f>SUM(C17:F17)</f>
        <v>738359.36999999988</v>
      </c>
    </row>
    <row r="18" spans="1:8">
      <c r="A18" s="34" t="s">
        <v>2</v>
      </c>
      <c r="B18" s="38"/>
      <c r="C18" s="27"/>
      <c r="D18" s="27"/>
      <c r="E18" s="27"/>
      <c r="F18" s="29"/>
      <c r="G18" s="29"/>
    </row>
    <row r="19" spans="1:8">
      <c r="B19" s="38"/>
      <c r="C19" s="27"/>
      <c r="D19" s="27"/>
      <c r="E19" s="27"/>
      <c r="F19" s="29"/>
      <c r="G19" s="29"/>
    </row>
    <row r="20" spans="1:8">
      <c r="A20" s="30"/>
      <c r="B20" s="38"/>
      <c r="C20" s="27"/>
      <c r="D20" s="27"/>
      <c r="E20" s="27"/>
      <c r="F20" s="29"/>
      <c r="G20" s="29"/>
    </row>
    <row r="21" spans="1:8">
      <c r="B21" s="38"/>
      <c r="C21" s="39"/>
      <c r="D21" s="27"/>
      <c r="E21" s="27"/>
      <c r="F21" s="29"/>
      <c r="G21" s="29"/>
    </row>
    <row r="22" spans="1:8">
      <c r="A22" s="30"/>
      <c r="B22" s="38"/>
      <c r="C22" s="29"/>
      <c r="D22" s="39"/>
      <c r="E22" s="39"/>
      <c r="F22" s="29"/>
      <c r="G22" s="29"/>
    </row>
    <row r="23" spans="1:8" ht="13.5" thickBot="1">
      <c r="A23" s="30" t="s">
        <v>20</v>
      </c>
      <c r="B23" s="38">
        <v>0</v>
      </c>
      <c r="C23" s="39">
        <v>0</v>
      </c>
      <c r="D23" s="29">
        <f>SUM(D20:D22)</f>
        <v>0</v>
      </c>
      <c r="E23" s="29">
        <f>SUM(E20:E22)</f>
        <v>0</v>
      </c>
      <c r="F23" s="29">
        <f>SUM(F20:F22)</f>
        <v>0</v>
      </c>
      <c r="G23" s="29">
        <f>SUM(G20:G22)</f>
        <v>0</v>
      </c>
    </row>
    <row r="24" spans="1:8" s="1" customFormat="1" ht="13.5" thickBot="1">
      <c r="A24" s="40" t="s">
        <v>4</v>
      </c>
      <c r="B24" s="38"/>
      <c r="C24" s="39"/>
      <c r="D24" s="42"/>
      <c r="E24" s="42"/>
      <c r="F24" s="43"/>
      <c r="G24" s="43"/>
    </row>
    <row r="25" spans="1:8" s="1" customFormat="1">
      <c r="A25" s="4"/>
      <c r="B25" s="38"/>
      <c r="C25" s="29"/>
      <c r="D25" s="42"/>
      <c r="E25" s="42"/>
      <c r="F25" s="43"/>
      <c r="G25" s="29"/>
    </row>
    <row r="26" spans="1:8" s="1" customFormat="1">
      <c r="A26" s="30" t="s">
        <v>20</v>
      </c>
      <c r="B26" s="38">
        <v>527428.67000000004</v>
      </c>
      <c r="C26" s="39">
        <v>91453.779999999984</v>
      </c>
      <c r="D26" s="29">
        <v>72825.210000000006</v>
      </c>
      <c r="E26" s="29">
        <f>(B26-C26-D26)/2</f>
        <v>181574.84000000003</v>
      </c>
      <c r="F26" s="29">
        <f>B26-C26-D26-E26</f>
        <v>181574.84000000003</v>
      </c>
      <c r="G26" s="29">
        <f>SUM(C26:F26)</f>
        <v>527428.67000000004</v>
      </c>
    </row>
    <row r="27" spans="1:8" s="1" customFormat="1">
      <c r="A27" s="34" t="s">
        <v>3</v>
      </c>
      <c r="B27" s="38"/>
      <c r="C27" s="39"/>
      <c r="D27" s="42"/>
      <c r="E27" s="42"/>
      <c r="F27" s="43"/>
      <c r="G27" s="43"/>
    </row>
    <row r="28" spans="1:8">
      <c r="B28" s="38"/>
      <c r="C28" s="29"/>
      <c r="D28" s="39"/>
      <c r="E28" s="39"/>
      <c r="F28" s="29"/>
      <c r="G28" s="29"/>
    </row>
    <row r="29" spans="1:8">
      <c r="A29" s="30" t="s">
        <v>20</v>
      </c>
      <c r="B29" s="38">
        <v>0</v>
      </c>
      <c r="C29" s="29">
        <f>SUM(C27:C28)</f>
        <v>0</v>
      </c>
      <c r="D29" s="29">
        <f>SUM(D27:D28)</f>
        <v>0</v>
      </c>
      <c r="E29" s="29">
        <f>SUM(E27:E28)</f>
        <v>0</v>
      </c>
      <c r="F29" s="29">
        <f>SUM(F27:F28)</f>
        <v>0</v>
      </c>
      <c r="G29" s="29">
        <f>SUM(C29:F29)</f>
        <v>0</v>
      </c>
    </row>
    <row r="30" spans="1:8" ht="13.5" thickBot="1">
      <c r="A30" s="30"/>
      <c r="B30" s="31"/>
      <c r="C30" s="29"/>
      <c r="D30" s="29"/>
      <c r="E30" s="29"/>
      <c r="F30" s="29"/>
      <c r="G30" s="29"/>
    </row>
    <row r="31" spans="1:8" ht="16.5" thickBot="1">
      <c r="A31" s="17" t="s">
        <v>21</v>
      </c>
      <c r="B31" s="38">
        <f t="shared" ref="B31:G31" si="0">B29+B26+B23+B17+B12</f>
        <v>2652211.63</v>
      </c>
      <c r="C31" s="38">
        <f t="shared" si="0"/>
        <v>561441.79</v>
      </c>
      <c r="D31" s="38">
        <f t="shared" si="0"/>
        <v>417543.12</v>
      </c>
      <c r="E31" s="38">
        <f t="shared" si="0"/>
        <v>836613.35999999987</v>
      </c>
      <c r="F31" s="38">
        <f t="shared" si="0"/>
        <v>836613.35999999987</v>
      </c>
      <c r="G31" s="38">
        <f t="shared" si="0"/>
        <v>2652211.63</v>
      </c>
      <c r="H31" s="29"/>
    </row>
    <row r="32" spans="1:8" ht="13.5" thickBot="1">
      <c r="A32" s="30"/>
      <c r="B32" s="31"/>
      <c r="C32" s="29"/>
      <c r="D32" s="29"/>
      <c r="E32" s="29"/>
      <c r="F32" s="29"/>
      <c r="G32" s="29"/>
    </row>
    <row r="33" spans="1:8" ht="16.5" thickBot="1">
      <c r="A33" s="17" t="s">
        <v>5</v>
      </c>
      <c r="B33" s="31"/>
      <c r="C33" s="4"/>
      <c r="D33" s="4"/>
      <c r="E33" s="4"/>
    </row>
    <row r="34" spans="1:8" ht="16.5" thickBot="1">
      <c r="A34" s="46"/>
      <c r="B34" s="18"/>
      <c r="C34" s="44"/>
      <c r="D34" s="44"/>
      <c r="E34" s="95"/>
      <c r="F34" s="29"/>
      <c r="G34" s="29"/>
    </row>
    <row r="35" spans="1:8" ht="13.5" thickBot="1">
      <c r="A35" s="104" t="s">
        <v>7</v>
      </c>
      <c r="B35" s="41"/>
      <c r="C35" s="44"/>
      <c r="D35" s="44"/>
      <c r="E35" s="95"/>
      <c r="F35" s="29"/>
      <c r="G35" s="29"/>
    </row>
    <row r="36" spans="1:8">
      <c r="A36" s="105" t="s">
        <v>25</v>
      </c>
      <c r="B36" s="96">
        <v>20922.8</v>
      </c>
      <c r="C36" s="98">
        <v>587.64</v>
      </c>
      <c r="D36" s="98">
        <v>1329.58</v>
      </c>
      <c r="E36" s="29">
        <f>(B36-C36-D36)/2</f>
        <v>9502.7900000000009</v>
      </c>
      <c r="F36" s="29">
        <f>B36-C36-D36-E36</f>
        <v>9502.7900000000009</v>
      </c>
      <c r="G36" s="29">
        <f t="shared" ref="G36:G37" si="1">SUM(C36:F36)</f>
        <v>20922.800000000003</v>
      </c>
    </row>
    <row r="37" spans="1:8">
      <c r="A37" s="68" t="s">
        <v>26</v>
      </c>
      <c r="B37" s="96">
        <v>8140</v>
      </c>
      <c r="C37" s="97">
        <v>0</v>
      </c>
      <c r="D37" s="98">
        <v>290.45</v>
      </c>
      <c r="E37" s="29">
        <f>(B37-C37-D37)/2</f>
        <v>3924.7750000000001</v>
      </c>
      <c r="F37" s="29">
        <f>B37-C37-D37-E37</f>
        <v>3924.7750000000001</v>
      </c>
      <c r="G37" s="29">
        <f t="shared" si="1"/>
        <v>8140</v>
      </c>
    </row>
    <row r="38" spans="1:8">
      <c r="B38" s="99"/>
      <c r="C38" s="44"/>
      <c r="D38" s="44"/>
      <c r="E38" s="95"/>
      <c r="F38" s="29"/>
      <c r="G38" s="29">
        <f t="shared" ref="G38" si="2">SUM(C38:F38)</f>
        <v>0</v>
      </c>
    </row>
    <row r="39" spans="1:8" ht="13.5" thickBot="1">
      <c r="A39" s="30" t="s">
        <v>20</v>
      </c>
      <c r="B39" s="100">
        <f t="shared" ref="B39:G39" si="3">SUM(B36:B38)</f>
        <v>29062.799999999999</v>
      </c>
      <c r="C39" s="100">
        <f t="shared" si="3"/>
        <v>587.64</v>
      </c>
      <c r="D39" s="100">
        <f t="shared" si="3"/>
        <v>1620.03</v>
      </c>
      <c r="E39" s="100">
        <f t="shared" si="3"/>
        <v>13427.565000000001</v>
      </c>
      <c r="F39" s="70">
        <f t="shared" si="3"/>
        <v>13427.565000000001</v>
      </c>
      <c r="G39" s="70">
        <f t="shared" si="3"/>
        <v>29062.800000000003</v>
      </c>
      <c r="H39" s="29"/>
    </row>
    <row r="40" spans="1:8" ht="13.5" thickBot="1">
      <c r="A40" s="104" t="s">
        <v>28</v>
      </c>
      <c r="B40" s="41"/>
      <c r="C40" s="95"/>
      <c r="D40" s="95"/>
      <c r="E40" s="95"/>
      <c r="F40" s="29"/>
      <c r="G40" s="29"/>
    </row>
    <row r="41" spans="1:8">
      <c r="A41" s="105" t="s">
        <v>27</v>
      </c>
      <c r="B41" s="96">
        <v>23655</v>
      </c>
      <c r="C41" s="98">
        <v>3726.66</v>
      </c>
      <c r="D41" s="97">
        <v>0</v>
      </c>
      <c r="E41" s="29">
        <f>(B41-C41-D41)/2</f>
        <v>9964.17</v>
      </c>
      <c r="F41" s="29">
        <f>B41-C41-D41-E41</f>
        <v>9964.17</v>
      </c>
      <c r="G41" s="29">
        <f t="shared" ref="G41:G42" si="4">SUM(C41:F41)</f>
        <v>23655</v>
      </c>
    </row>
    <row r="42" spans="1:8">
      <c r="A42" s="68" t="s">
        <v>92</v>
      </c>
      <c r="B42" s="96">
        <v>24594.11</v>
      </c>
      <c r="C42" s="98">
        <v>1337.85</v>
      </c>
      <c r="D42" s="98">
        <v>2056.9700000000003</v>
      </c>
      <c r="E42" s="29">
        <f>(B42-C42-D42)/2</f>
        <v>10599.645</v>
      </c>
      <c r="F42" s="29">
        <f>B42-C42-D42-E42</f>
        <v>10599.645</v>
      </c>
      <c r="G42" s="29">
        <f t="shared" si="4"/>
        <v>24594.11</v>
      </c>
    </row>
    <row r="43" spans="1:8">
      <c r="A43" s="30"/>
      <c r="B43" s="101"/>
      <c r="C43" s="102"/>
      <c r="D43" s="95"/>
      <c r="E43" s="95"/>
      <c r="F43" s="29"/>
      <c r="G43" s="29">
        <f>SUM(C43:F43)</f>
        <v>0</v>
      </c>
    </row>
    <row r="44" spans="1:8" ht="13.5" thickBot="1">
      <c r="A44" s="30" t="s">
        <v>20</v>
      </c>
      <c r="B44" s="100">
        <f>SUM(B41:B43)</f>
        <v>48249.11</v>
      </c>
      <c r="C44" s="100">
        <f t="shared" ref="C44:G44" si="5">SUM(C41:C43)</f>
        <v>5064.51</v>
      </c>
      <c r="D44" s="100">
        <f t="shared" si="5"/>
        <v>2056.9700000000003</v>
      </c>
      <c r="E44" s="100">
        <f t="shared" si="5"/>
        <v>20563.815000000002</v>
      </c>
      <c r="F44" s="70">
        <f t="shared" si="5"/>
        <v>20563.815000000002</v>
      </c>
      <c r="G44" s="70">
        <f t="shared" si="5"/>
        <v>48249.11</v>
      </c>
      <c r="H44" s="29"/>
    </row>
    <row r="45" spans="1:8" ht="13.5" thickBot="1">
      <c r="A45" s="104" t="s">
        <v>9</v>
      </c>
      <c r="B45" s="41"/>
      <c r="C45" s="95"/>
      <c r="D45" s="95"/>
      <c r="E45" s="95"/>
      <c r="F45" s="29"/>
      <c r="G45" s="29"/>
    </row>
    <row r="46" spans="1:8">
      <c r="A46" t="s">
        <v>29</v>
      </c>
      <c r="B46" s="96">
        <v>6700</v>
      </c>
      <c r="C46" s="97">
        <v>0</v>
      </c>
      <c r="D46" s="97">
        <v>0</v>
      </c>
      <c r="E46" s="29">
        <f>(B46-C46-D46)/2</f>
        <v>3350</v>
      </c>
      <c r="F46" s="29">
        <f>B46-C46-D46-E46</f>
        <v>3350</v>
      </c>
      <c r="G46" s="29">
        <f t="shared" ref="G46" si="6">SUM(C46:F46)</f>
        <v>6700</v>
      </c>
    </row>
    <row r="47" spans="1:8">
      <c r="A47" s="30"/>
      <c r="B47" s="101"/>
      <c r="C47" s="102"/>
      <c r="D47" s="95"/>
      <c r="E47" s="95"/>
      <c r="F47" s="29"/>
      <c r="G47" s="29"/>
    </row>
    <row r="48" spans="1:8" ht="13.5" thickBot="1">
      <c r="A48" s="30" t="s">
        <v>20</v>
      </c>
      <c r="B48" s="100">
        <f>B46</f>
        <v>6700</v>
      </c>
      <c r="C48" s="103">
        <f>SUM(C46:C47)</f>
        <v>0</v>
      </c>
      <c r="D48" s="103">
        <f>SUM(D46:D47)</f>
        <v>0</v>
      </c>
      <c r="E48" s="103">
        <f>SUM(E46:E47)</f>
        <v>3350</v>
      </c>
      <c r="F48" s="43">
        <f>SUM(F46:F47)</f>
        <v>3350</v>
      </c>
      <c r="G48" s="43">
        <f>SUM(G46:G47)</f>
        <v>6700</v>
      </c>
      <c r="H48" s="29"/>
    </row>
    <row r="49" spans="1:8" ht="13.5" thickBot="1">
      <c r="A49" s="104" t="s">
        <v>90</v>
      </c>
      <c r="B49" s="41"/>
      <c r="C49" s="95"/>
      <c r="D49" s="95"/>
      <c r="E49" s="95"/>
      <c r="F49" s="29"/>
      <c r="G49" s="29"/>
    </row>
    <row r="50" spans="1:8">
      <c r="A50" t="s">
        <v>91</v>
      </c>
      <c r="B50" s="96">
        <v>32164.5</v>
      </c>
      <c r="C50" s="98">
        <v>5072.4399999999996</v>
      </c>
      <c r="D50" s="98">
        <v>17356.38</v>
      </c>
      <c r="E50" s="29">
        <f>(B50-C50-D50)/2</f>
        <v>4867.84</v>
      </c>
      <c r="F50" s="29">
        <f>B50-C50-D50-E50</f>
        <v>4867.84</v>
      </c>
      <c r="G50" s="29">
        <f t="shared" ref="G50" si="7">SUM(C50:F50)</f>
        <v>32164.5</v>
      </c>
    </row>
    <row r="51" spans="1:8">
      <c r="A51" s="30"/>
      <c r="B51" s="101"/>
      <c r="C51" s="95"/>
      <c r="D51" s="95"/>
      <c r="E51" s="95"/>
      <c r="F51" s="29"/>
      <c r="G51" s="29"/>
    </row>
    <row r="52" spans="1:8" ht="13.5" thickBot="1">
      <c r="A52" s="30" t="s">
        <v>20</v>
      </c>
      <c r="B52" s="100">
        <f>B50</f>
        <v>32164.5</v>
      </c>
      <c r="C52" s="103">
        <f>SUM(C50:C51)</f>
        <v>5072.4399999999996</v>
      </c>
      <c r="D52" s="103">
        <f>SUM(D50:D51)</f>
        <v>17356.38</v>
      </c>
      <c r="E52" s="103">
        <f>SUM(E50:E51)</f>
        <v>4867.84</v>
      </c>
      <c r="F52" s="43">
        <f>SUM(F50:F51)</f>
        <v>4867.84</v>
      </c>
      <c r="G52" s="43">
        <f>SUM(G50:G51)</f>
        <v>32164.5</v>
      </c>
      <c r="H52" s="29"/>
    </row>
    <row r="53" spans="1:8" ht="13.5" thickBot="1">
      <c r="A53" s="104" t="s">
        <v>10</v>
      </c>
      <c r="B53" s="41"/>
      <c r="C53" s="95"/>
      <c r="D53" s="95"/>
      <c r="E53" s="95"/>
      <c r="F53" s="29"/>
      <c r="G53" s="29"/>
    </row>
    <row r="54" spans="1:8">
      <c r="A54" t="s">
        <v>30</v>
      </c>
      <c r="B54" s="96">
        <v>865.64</v>
      </c>
      <c r="C54" s="98">
        <v>0</v>
      </c>
      <c r="D54" s="98">
        <v>0</v>
      </c>
      <c r="E54" s="29">
        <f t="shared" ref="E54:E68" si="8">(B54-C54-D54)/2</f>
        <v>432.82</v>
      </c>
      <c r="F54" s="29">
        <f t="shared" ref="F54:F68" si="9">B54-C54-D54-E54</f>
        <v>432.82</v>
      </c>
      <c r="G54" s="29">
        <f t="shared" ref="G54:G68" si="10">SUM(C54:F54)</f>
        <v>865.64</v>
      </c>
    </row>
    <row r="55" spans="1:8">
      <c r="A55" t="s">
        <v>31</v>
      </c>
      <c r="B55" s="96">
        <v>18174.3</v>
      </c>
      <c r="C55" s="98">
        <v>280</v>
      </c>
      <c r="D55" s="98">
        <v>0</v>
      </c>
      <c r="E55" s="29">
        <f t="shared" si="8"/>
        <v>8947.15</v>
      </c>
      <c r="F55" s="29">
        <f t="shared" si="9"/>
        <v>8947.15</v>
      </c>
      <c r="G55" s="29">
        <f t="shared" si="10"/>
        <v>18174.3</v>
      </c>
    </row>
    <row r="56" spans="1:8">
      <c r="A56" t="s">
        <v>32</v>
      </c>
      <c r="B56" s="96">
        <v>125424.34</v>
      </c>
      <c r="C56" s="98">
        <v>0</v>
      </c>
      <c r="D56" s="98">
        <v>96721.42</v>
      </c>
      <c r="E56" s="29">
        <f t="shared" si="8"/>
        <v>14351.46</v>
      </c>
      <c r="F56" s="29">
        <f t="shared" si="9"/>
        <v>14351.46</v>
      </c>
      <c r="G56" s="29">
        <f t="shared" si="10"/>
        <v>125424.34</v>
      </c>
    </row>
    <row r="57" spans="1:8">
      <c r="A57" t="s">
        <v>35</v>
      </c>
      <c r="B57" s="96">
        <v>386691.83</v>
      </c>
      <c r="C57" s="98">
        <v>4036.3999999999996</v>
      </c>
      <c r="D57" s="98">
        <v>2000</v>
      </c>
      <c r="E57" s="29">
        <f t="shared" si="8"/>
        <v>190327.715</v>
      </c>
      <c r="F57" s="29">
        <f>B57-C57-D57-E57-29856.29</f>
        <v>160471.42499999999</v>
      </c>
      <c r="G57" s="29">
        <f t="shared" si="10"/>
        <v>356835.54</v>
      </c>
    </row>
    <row r="58" spans="1:8">
      <c r="A58" t="s">
        <v>36</v>
      </c>
      <c r="B58" s="96">
        <v>9986.35</v>
      </c>
      <c r="C58" s="98">
        <v>61698.610000000008</v>
      </c>
      <c r="D58" s="98">
        <v>-21855.97</v>
      </c>
      <c r="E58" s="29">
        <v>0</v>
      </c>
      <c r="F58" s="29">
        <v>0</v>
      </c>
      <c r="G58" s="29">
        <f>SUM(C58:F58)</f>
        <v>39842.640000000007</v>
      </c>
      <c r="H58" s="106"/>
    </row>
    <row r="59" spans="1:8">
      <c r="A59" t="s">
        <v>37</v>
      </c>
      <c r="B59" s="96">
        <v>2546</v>
      </c>
      <c r="C59" s="98">
        <v>0</v>
      </c>
      <c r="D59" s="97">
        <v>0</v>
      </c>
      <c r="E59" s="29">
        <f t="shared" si="8"/>
        <v>1273</v>
      </c>
      <c r="F59" s="29">
        <f t="shared" si="9"/>
        <v>1273</v>
      </c>
      <c r="G59" s="29">
        <f t="shared" si="10"/>
        <v>2546</v>
      </c>
    </row>
    <row r="60" spans="1:8">
      <c r="A60" t="s">
        <v>38</v>
      </c>
      <c r="B60" s="96">
        <v>4347.2</v>
      </c>
      <c r="C60" s="98">
        <v>0</v>
      </c>
      <c r="D60" s="97">
        <v>0</v>
      </c>
      <c r="E60" s="29">
        <f t="shared" si="8"/>
        <v>2173.6</v>
      </c>
      <c r="F60" s="29">
        <f t="shared" si="9"/>
        <v>2173.6</v>
      </c>
      <c r="G60" s="29">
        <f t="shared" si="10"/>
        <v>4347.2</v>
      </c>
    </row>
    <row r="61" spans="1:8">
      <c r="A61" t="s">
        <v>40</v>
      </c>
      <c r="B61" s="96">
        <v>7918</v>
      </c>
      <c r="C61" s="98">
        <v>0</v>
      </c>
      <c r="D61" s="97">
        <v>0</v>
      </c>
      <c r="E61" s="29">
        <f t="shared" si="8"/>
        <v>3959</v>
      </c>
      <c r="F61" s="29">
        <f t="shared" si="9"/>
        <v>3959</v>
      </c>
      <c r="G61" s="29">
        <f t="shared" si="10"/>
        <v>7918</v>
      </c>
    </row>
    <row r="62" spans="1:8">
      <c r="A62" t="s">
        <v>41</v>
      </c>
      <c r="B62" s="96">
        <v>5141.84</v>
      </c>
      <c r="C62" s="98">
        <v>0</v>
      </c>
      <c r="D62" s="97">
        <v>0</v>
      </c>
      <c r="E62" s="29">
        <f t="shared" si="8"/>
        <v>2570.92</v>
      </c>
      <c r="F62" s="29">
        <f t="shared" si="9"/>
        <v>2570.92</v>
      </c>
      <c r="G62" s="29">
        <f t="shared" si="10"/>
        <v>5141.84</v>
      </c>
    </row>
    <row r="63" spans="1:8">
      <c r="A63" t="s">
        <v>42</v>
      </c>
      <c r="B63" s="96">
        <v>2546</v>
      </c>
      <c r="C63" s="98">
        <v>0</v>
      </c>
      <c r="D63" s="97">
        <v>0</v>
      </c>
      <c r="E63" s="29">
        <f t="shared" si="8"/>
        <v>1273</v>
      </c>
      <c r="F63" s="29">
        <f t="shared" si="9"/>
        <v>1273</v>
      </c>
      <c r="G63" s="29">
        <f t="shared" si="10"/>
        <v>2546</v>
      </c>
    </row>
    <row r="64" spans="1:8">
      <c r="A64" t="s">
        <v>43</v>
      </c>
      <c r="B64" s="96">
        <v>14782.2</v>
      </c>
      <c r="C64" s="98">
        <v>0</v>
      </c>
      <c r="D64" s="97">
        <v>0</v>
      </c>
      <c r="E64" s="29">
        <f t="shared" si="8"/>
        <v>7391.1</v>
      </c>
      <c r="F64" s="29">
        <f t="shared" si="9"/>
        <v>7391.1</v>
      </c>
      <c r="G64" s="29">
        <f t="shared" si="10"/>
        <v>14782.2</v>
      </c>
    </row>
    <row r="65" spans="1:8">
      <c r="A65" t="s">
        <v>44</v>
      </c>
      <c r="B65" s="96">
        <v>1371191.6</v>
      </c>
      <c r="C65" s="98">
        <v>0</v>
      </c>
      <c r="D65" s="98">
        <v>883210.88</v>
      </c>
      <c r="E65" s="29">
        <f t="shared" si="8"/>
        <v>243990.36000000004</v>
      </c>
      <c r="F65" s="29">
        <f t="shared" si="9"/>
        <v>243990.36000000004</v>
      </c>
      <c r="G65" s="29">
        <f t="shared" si="10"/>
        <v>1371191.6</v>
      </c>
    </row>
    <row r="66" spans="1:8">
      <c r="A66" t="s">
        <v>45</v>
      </c>
      <c r="B66" s="96">
        <v>23510</v>
      </c>
      <c r="C66" s="98">
        <v>0</v>
      </c>
      <c r="D66" s="98">
        <v>7058</v>
      </c>
      <c r="E66" s="29">
        <f t="shared" si="8"/>
        <v>8226</v>
      </c>
      <c r="F66" s="29">
        <f t="shared" si="9"/>
        <v>8226</v>
      </c>
      <c r="G66" s="29">
        <f t="shared" si="10"/>
        <v>23510</v>
      </c>
    </row>
    <row r="67" spans="1:8">
      <c r="A67" t="s">
        <v>46</v>
      </c>
      <c r="B67" s="96">
        <v>8400</v>
      </c>
      <c r="C67" s="98">
        <v>0</v>
      </c>
      <c r="D67" s="98">
        <v>0</v>
      </c>
      <c r="E67" s="29">
        <f t="shared" si="8"/>
        <v>4200</v>
      </c>
      <c r="F67" s="29">
        <f t="shared" si="9"/>
        <v>4200</v>
      </c>
      <c r="G67" s="29">
        <f t="shared" si="10"/>
        <v>8400</v>
      </c>
    </row>
    <row r="68" spans="1:8">
      <c r="A68" t="s">
        <v>94</v>
      </c>
      <c r="B68" s="96">
        <v>60656.42</v>
      </c>
      <c r="C68" s="98">
        <v>0</v>
      </c>
      <c r="D68" s="98">
        <v>45150</v>
      </c>
      <c r="E68" s="29">
        <f t="shared" si="8"/>
        <v>7753.2099999999991</v>
      </c>
      <c r="F68" s="29">
        <f t="shared" si="9"/>
        <v>7753.2099999999991</v>
      </c>
      <c r="G68" s="29">
        <f t="shared" si="10"/>
        <v>60656.42</v>
      </c>
    </row>
    <row r="69" spans="1:8">
      <c r="C69" s="39"/>
      <c r="D69" s="39"/>
      <c r="E69" s="39"/>
      <c r="F69" s="29"/>
      <c r="G69" s="29"/>
    </row>
    <row r="70" spans="1:8" ht="13.5" thickBot="1">
      <c r="A70" s="30" t="s">
        <v>20</v>
      </c>
      <c r="B70" s="70">
        <f>SUM(B54:B69)</f>
        <v>2042181.7199999997</v>
      </c>
      <c r="C70" s="43">
        <f t="shared" ref="C70:G70" si="11">SUM(C54:C69)</f>
        <v>66015.010000000009</v>
      </c>
      <c r="D70" s="43">
        <f t="shared" si="11"/>
        <v>1012284.33</v>
      </c>
      <c r="E70" s="43">
        <f t="shared" si="11"/>
        <v>496869.33500000008</v>
      </c>
      <c r="F70" s="43">
        <f t="shared" si="11"/>
        <v>467013.0450000001</v>
      </c>
      <c r="G70" s="43">
        <f t="shared" si="11"/>
        <v>2042181.7199999997</v>
      </c>
      <c r="H70" s="29"/>
    </row>
    <row r="71" spans="1:8" ht="13.5" thickBot="1">
      <c r="A71" s="40" t="s">
        <v>11</v>
      </c>
      <c r="B71" s="41"/>
      <c r="C71" s="39"/>
      <c r="D71" s="39"/>
      <c r="E71" s="39"/>
      <c r="F71" s="29"/>
      <c r="G71" s="29"/>
    </row>
    <row r="72" spans="1:8">
      <c r="A72" s="41"/>
      <c r="B72" s="41"/>
      <c r="C72" s="47"/>
      <c r="D72" s="49"/>
      <c r="E72" s="39"/>
      <c r="F72" s="29"/>
      <c r="G72" s="29"/>
    </row>
    <row r="73" spans="1:8">
      <c r="A73" t="s">
        <v>49</v>
      </c>
      <c r="B73" s="94">
        <v>63536</v>
      </c>
      <c r="C73" s="69">
        <v>9920.82</v>
      </c>
      <c r="D73" s="49">
        <v>0</v>
      </c>
      <c r="E73" s="29">
        <f t="shared" ref="E73" si="12">(B73-C73-D73)/2</f>
        <v>26807.59</v>
      </c>
      <c r="F73" s="29">
        <f t="shared" ref="F73" si="13">B73-C73-D73-E73</f>
        <v>26807.59</v>
      </c>
      <c r="G73" s="29">
        <f t="shared" ref="G73" si="14">SUM(C73:F73)</f>
        <v>63536</v>
      </c>
    </row>
    <row r="74" spans="1:8">
      <c r="A74" s="30" t="s">
        <v>14</v>
      </c>
      <c r="B74" s="30"/>
      <c r="C74" s="48"/>
      <c r="D74" s="49"/>
      <c r="E74" s="39"/>
      <c r="F74" s="29"/>
      <c r="G74" s="29"/>
    </row>
    <row r="75" spans="1:8">
      <c r="A75" s="30" t="s">
        <v>20</v>
      </c>
      <c r="B75" s="70">
        <f>B73</f>
        <v>63536</v>
      </c>
      <c r="C75" s="43">
        <f>SUM(C73:C74)</f>
        <v>9920.82</v>
      </c>
      <c r="D75" s="43">
        <f>SUM(D73:D74)</f>
        <v>0</v>
      </c>
      <c r="E75" s="43">
        <f>SUM(E73:E74)</f>
        <v>26807.59</v>
      </c>
      <c r="F75" s="43">
        <f>SUM(F73:F74)</f>
        <v>26807.59</v>
      </c>
      <c r="G75" s="43">
        <f>SUM(G73:G74)</f>
        <v>63536</v>
      </c>
      <c r="H75" s="29"/>
    </row>
    <row r="76" spans="1:8">
      <c r="A76" s="34" t="s">
        <v>12</v>
      </c>
      <c r="B76" s="23"/>
      <c r="C76" s="48"/>
      <c r="D76" s="49"/>
      <c r="E76" s="39"/>
      <c r="F76" s="29"/>
      <c r="G76" s="29"/>
    </row>
    <row r="77" spans="1:8">
      <c r="A77" s="41"/>
      <c r="B77" s="41"/>
      <c r="C77" s="47"/>
      <c r="D77" s="39"/>
      <c r="E77" s="39"/>
      <c r="F77" s="29"/>
      <c r="G77" s="29"/>
    </row>
    <row r="78" spans="1:8">
      <c r="A78" t="s">
        <v>51</v>
      </c>
      <c r="B78" s="94">
        <v>150000</v>
      </c>
      <c r="C78" s="47">
        <v>0</v>
      </c>
      <c r="D78" s="39">
        <v>0</v>
      </c>
      <c r="E78" s="29">
        <f t="shared" ref="E78" si="15">(B78-C78-D78)/2</f>
        <v>75000</v>
      </c>
      <c r="F78" s="29">
        <f t="shared" ref="F78" si="16">B78-C78-D78-E78</f>
        <v>75000</v>
      </c>
      <c r="G78" s="29">
        <f t="shared" ref="G78" si="17">SUM(C78:F78)</f>
        <v>150000</v>
      </c>
    </row>
    <row r="79" spans="1:8">
      <c r="A79" s="30"/>
      <c r="B79" s="30"/>
      <c r="C79" s="50"/>
      <c r="D79" s="39"/>
      <c r="E79" s="39"/>
      <c r="F79" s="29"/>
      <c r="G79" s="29"/>
    </row>
    <row r="80" spans="1:8">
      <c r="A80" s="30" t="s">
        <v>20</v>
      </c>
      <c r="B80" s="70">
        <f>B78</f>
        <v>150000</v>
      </c>
      <c r="C80" s="43">
        <f>SUM(C78:C79)</f>
        <v>0</v>
      </c>
      <c r="D80" s="43">
        <f>SUM(D78:D79)</f>
        <v>0</v>
      </c>
      <c r="E80" s="43">
        <f>SUM(E78:E79)</f>
        <v>75000</v>
      </c>
      <c r="F80" s="43">
        <f>SUM(F78:F79)</f>
        <v>75000</v>
      </c>
      <c r="G80" s="43">
        <f>SUM(G78:G79)</f>
        <v>150000</v>
      </c>
      <c r="H80" s="29"/>
    </row>
    <row r="81" spans="1:8">
      <c r="A81" s="51" t="s">
        <v>13</v>
      </c>
      <c r="B81" s="41"/>
      <c r="C81" s="27"/>
      <c r="D81" s="32"/>
      <c r="E81" s="42"/>
      <c r="F81" s="29"/>
      <c r="G81" s="29"/>
    </row>
    <row r="82" spans="1:8">
      <c r="A82" t="s">
        <v>54</v>
      </c>
      <c r="B82" s="94">
        <v>7638</v>
      </c>
      <c r="C82" s="27">
        <v>0</v>
      </c>
      <c r="D82" s="49">
        <v>0</v>
      </c>
      <c r="E82" s="29">
        <f t="shared" ref="E82:E85" si="18">(B82-C82-D82)/2</f>
        <v>3819</v>
      </c>
      <c r="F82" s="29">
        <f t="shared" ref="F82:F85" si="19">B82-C82-D82-E82</f>
        <v>3819</v>
      </c>
      <c r="G82" s="29">
        <f t="shared" ref="G82:G85" si="20">SUM(C82:F82)</f>
        <v>7638</v>
      </c>
    </row>
    <row r="83" spans="1:8" s="26" customFormat="1">
      <c r="A83" t="s">
        <v>89</v>
      </c>
      <c r="B83" s="94">
        <v>4582</v>
      </c>
      <c r="C83" s="52">
        <v>0</v>
      </c>
      <c r="D83" s="28">
        <v>0</v>
      </c>
      <c r="E83" s="29">
        <f t="shared" si="18"/>
        <v>2291</v>
      </c>
      <c r="F83" s="29">
        <f t="shared" si="19"/>
        <v>2291</v>
      </c>
      <c r="G83" s="29">
        <f t="shared" si="20"/>
        <v>4582</v>
      </c>
    </row>
    <row r="84" spans="1:8" s="26" customFormat="1">
      <c r="A84" t="s">
        <v>57</v>
      </c>
      <c r="B84" s="94">
        <v>9186</v>
      </c>
      <c r="C84" s="69">
        <v>203.99</v>
      </c>
      <c r="D84" s="28">
        <v>0</v>
      </c>
      <c r="E84" s="29">
        <f t="shared" si="18"/>
        <v>4491.0050000000001</v>
      </c>
      <c r="F84" s="29">
        <f t="shared" si="19"/>
        <v>4491.0050000000001</v>
      </c>
      <c r="G84" s="29">
        <f t="shared" si="20"/>
        <v>9186</v>
      </c>
    </row>
    <row r="85" spans="1:8" s="26" customFormat="1">
      <c r="A85" t="s">
        <v>58</v>
      </c>
      <c r="B85" s="94">
        <v>13000</v>
      </c>
      <c r="C85" s="52">
        <v>0</v>
      </c>
      <c r="D85" s="28">
        <v>0</v>
      </c>
      <c r="E85" s="29">
        <f t="shared" si="18"/>
        <v>6500</v>
      </c>
      <c r="F85" s="29">
        <f t="shared" si="19"/>
        <v>6500</v>
      </c>
      <c r="G85" s="29">
        <f t="shared" si="20"/>
        <v>13000</v>
      </c>
    </row>
    <row r="86" spans="1:8" s="26" customFormat="1">
      <c r="C86" s="52"/>
      <c r="D86" s="28"/>
      <c r="E86" s="52"/>
      <c r="F86" s="53"/>
      <c r="G86" s="53"/>
    </row>
    <row r="87" spans="1:8" s="1" customFormat="1">
      <c r="A87" s="30" t="s">
        <v>20</v>
      </c>
      <c r="B87" s="70">
        <f>SUM(B82:B86)</f>
        <v>34406</v>
      </c>
      <c r="C87" s="43">
        <f t="shared" ref="C87:F87" si="21">SUM(C82:C86)</f>
        <v>203.99</v>
      </c>
      <c r="D87" s="43">
        <f t="shared" si="21"/>
        <v>0</v>
      </c>
      <c r="E87" s="43">
        <f t="shared" si="21"/>
        <v>17101.005000000001</v>
      </c>
      <c r="F87" s="43">
        <f t="shared" si="21"/>
        <v>17101.005000000001</v>
      </c>
      <c r="G87" s="43">
        <f>SUM(G82:G86)</f>
        <v>34406</v>
      </c>
      <c r="H87" s="43"/>
    </row>
    <row r="88" spans="1:8" s="1" customFormat="1" ht="13.5" thickBot="1">
      <c r="A88" s="30"/>
      <c r="B88" s="30"/>
      <c r="C88" s="43"/>
      <c r="D88" s="43"/>
      <c r="E88" s="43"/>
      <c r="F88" s="43"/>
      <c r="G88" s="43"/>
      <c r="H88" s="43"/>
    </row>
    <row r="89" spans="1:8" ht="16.5" thickBot="1">
      <c r="A89" s="17" t="s">
        <v>22</v>
      </c>
      <c r="B89" s="38">
        <f t="shared" ref="B89" si="22">B87+B80+B75+B70+B52+B48+B39+B44</f>
        <v>2406300.1299999994</v>
      </c>
      <c r="C89" s="38">
        <f>C87+C80+C75+C70+C52+C48+C39+C44</f>
        <v>86864.41</v>
      </c>
      <c r="D89" s="38">
        <f t="shared" ref="D89:G89" si="23">D87+D80+D75+D70+D52+D48+D39+D44</f>
        <v>1033317.71</v>
      </c>
      <c r="E89" s="38">
        <f t="shared" si="23"/>
        <v>657987.14999999991</v>
      </c>
      <c r="F89" s="38">
        <f t="shared" si="23"/>
        <v>628130.8600000001</v>
      </c>
      <c r="G89" s="38">
        <f t="shared" si="23"/>
        <v>2406300.1299999994</v>
      </c>
      <c r="H89" s="29"/>
    </row>
    <row r="90" spans="1:8" s="1" customFormat="1">
      <c r="A90" s="30"/>
      <c r="B90" s="30"/>
      <c r="C90" s="43"/>
      <c r="D90" s="43"/>
      <c r="E90" s="43"/>
      <c r="F90" s="43"/>
      <c r="G90" s="43"/>
      <c r="H90" s="43"/>
    </row>
    <row r="91" spans="1:8" ht="18">
      <c r="A91" s="56" t="s">
        <v>73</v>
      </c>
      <c r="B91" s="107"/>
      <c r="C91" s="58">
        <f>C89+C31</f>
        <v>648306.20000000007</v>
      </c>
      <c r="D91" s="58">
        <f>D89+D31</f>
        <v>1450860.83</v>
      </c>
      <c r="E91" s="58">
        <f>E89+E31</f>
        <v>1494600.5099999998</v>
      </c>
      <c r="F91" s="58">
        <f>F89+F31</f>
        <v>1464744.22</v>
      </c>
      <c r="G91" s="59">
        <f>G89+G31</f>
        <v>5058511.76</v>
      </c>
    </row>
    <row r="95" spans="1:8">
      <c r="A95" s="30"/>
      <c r="B95" s="30"/>
      <c r="C95" s="24"/>
      <c r="D95" s="24"/>
      <c r="G95" s="29"/>
    </row>
  </sheetData>
  <printOptions horizontalCentered="1" gridLines="1"/>
  <pageMargins left="0.27" right="0.25" top="0.6" bottom="0.56000000000000005" header="0.27" footer="0.21"/>
  <pageSetup scale="83" fitToHeight="8" orientation="landscape" r:id="rId1"/>
  <headerFooter>
    <oddFooter>&amp;L&amp;F&amp;RPage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Normal="100" workbookViewId="0">
      <pane xSplit="1" ySplit="4" topLeftCell="B38" activePane="bottomRight" state="frozen"/>
      <selection pane="topRight" activeCell="B1" sqref="B1"/>
      <selection pane="bottomLeft" activeCell="A5" sqref="A5"/>
      <selection pane="bottomRight" activeCell="G60" sqref="G60"/>
    </sheetView>
  </sheetViews>
  <sheetFormatPr defaultRowHeight="12.75"/>
  <cols>
    <col min="1" max="1" width="62.85546875" style="4" bestFit="1" customWidth="1"/>
    <col min="2" max="2" width="20.7109375" style="4" bestFit="1" customWidth="1"/>
    <col min="3" max="3" width="14" style="2" customWidth="1"/>
    <col min="4" max="4" width="14" style="2" bestFit="1" customWidth="1"/>
    <col min="5" max="5" width="14" style="3" bestFit="1" customWidth="1"/>
    <col min="6" max="6" width="14" style="4" bestFit="1" customWidth="1"/>
    <col min="7" max="7" width="16.28515625" style="4" bestFit="1" customWidth="1"/>
    <col min="8" max="16384" width="9.140625" style="4"/>
  </cols>
  <sheetData>
    <row r="1" spans="1:7">
      <c r="A1" s="1" t="s">
        <v>61</v>
      </c>
      <c r="B1" s="1"/>
    </row>
    <row r="2" spans="1:7">
      <c r="A2" s="1"/>
      <c r="B2" s="1"/>
    </row>
    <row r="3" spans="1:7" s="8" customFormat="1" ht="20.25" customHeight="1" thickBot="1">
      <c r="A3" s="5" t="s">
        <v>93</v>
      </c>
      <c r="B3" s="5"/>
      <c r="C3" s="6"/>
      <c r="D3" s="6"/>
      <c r="E3" s="7"/>
    </row>
    <row r="4" spans="1:7" s="9" customFormat="1" ht="26.25" thickBot="1">
      <c r="B4" s="60" t="s">
        <v>23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14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18"/>
      <c r="C6" s="19"/>
      <c r="D6" s="19"/>
      <c r="E6" s="20"/>
    </row>
    <row r="7" spans="1:7" s="9" customFormat="1" ht="16.5" thickBot="1">
      <c r="A7" s="21"/>
    </row>
    <row r="8" spans="1:7" s="25" customFormat="1" ht="16.5" thickBot="1">
      <c r="A8" s="22" t="s">
        <v>0</v>
      </c>
      <c r="B8" s="18"/>
      <c r="C8" s="24"/>
      <c r="D8" s="24"/>
      <c r="E8" s="3"/>
    </row>
    <row r="9" spans="1:7">
      <c r="B9" s="26"/>
      <c r="C9" s="27"/>
      <c r="D9" s="28"/>
      <c r="E9" s="27"/>
      <c r="F9" s="29"/>
      <c r="G9" s="29"/>
    </row>
    <row r="10" spans="1:7">
      <c r="B10" s="26"/>
      <c r="C10" s="27"/>
      <c r="D10" s="28"/>
      <c r="E10" s="27"/>
      <c r="F10" s="29"/>
      <c r="G10" s="29"/>
    </row>
    <row r="11" spans="1:7">
      <c r="A11" s="30"/>
      <c r="B11" s="31"/>
      <c r="C11" s="32"/>
      <c r="D11" s="33"/>
      <c r="E11" s="27"/>
      <c r="F11" s="29"/>
      <c r="G11" s="29"/>
    </row>
    <row r="12" spans="1:7">
      <c r="A12" s="30" t="s">
        <v>20</v>
      </c>
      <c r="B12" s="43">
        <v>879210.46000000008</v>
      </c>
      <c r="C12" s="43">
        <f>$B12/4</f>
        <v>219802.61500000002</v>
      </c>
      <c r="D12" s="43">
        <f t="shared" ref="D12:F12" si="0">$B12/4</f>
        <v>219802.61500000002</v>
      </c>
      <c r="E12" s="43">
        <f t="shared" si="0"/>
        <v>219802.61500000002</v>
      </c>
      <c r="F12" s="43">
        <f t="shared" si="0"/>
        <v>219802.61500000002</v>
      </c>
      <c r="G12" s="43">
        <f>SUM(C12:F12)</f>
        <v>879210.46000000008</v>
      </c>
    </row>
    <row r="13" spans="1:7">
      <c r="A13" s="34" t="s">
        <v>1</v>
      </c>
      <c r="B13" s="23"/>
      <c r="C13" s="24"/>
      <c r="D13" s="35"/>
      <c r="E13" s="36"/>
    </row>
    <row r="14" spans="1:7">
      <c r="B14" s="26"/>
      <c r="C14" s="27"/>
      <c r="D14" s="28"/>
      <c r="E14" s="27"/>
      <c r="F14" s="29"/>
      <c r="G14" s="29"/>
    </row>
    <row r="15" spans="1:7">
      <c r="A15" s="30"/>
      <c r="B15" s="31"/>
      <c r="C15" s="32"/>
      <c r="D15" s="28"/>
      <c r="E15" s="27"/>
      <c r="F15" s="29"/>
      <c r="G15" s="29"/>
    </row>
    <row r="16" spans="1:7">
      <c r="B16" s="26"/>
      <c r="C16" s="27"/>
      <c r="D16" s="28"/>
      <c r="E16" s="27"/>
      <c r="F16" s="29"/>
      <c r="G16" s="29"/>
    </row>
    <row r="17" spans="1:8">
      <c r="A17" s="3" t="s">
        <v>20</v>
      </c>
      <c r="B17" s="37"/>
      <c r="C17" s="29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f>SUM(G14:G16)</f>
        <v>0</v>
      </c>
    </row>
    <row r="18" spans="1:8">
      <c r="A18" s="34" t="s">
        <v>2</v>
      </c>
      <c r="B18" s="23"/>
      <c r="C18" s="27"/>
      <c r="D18" s="28"/>
      <c r="E18" s="27"/>
      <c r="F18" s="29"/>
      <c r="G18" s="29"/>
    </row>
    <row r="19" spans="1:8">
      <c r="B19" s="26"/>
      <c r="C19" s="27"/>
      <c r="D19" s="28"/>
      <c r="E19" s="27"/>
      <c r="F19" s="29"/>
      <c r="G19" s="29"/>
    </row>
    <row r="20" spans="1:8">
      <c r="A20" s="30"/>
      <c r="B20" s="31"/>
      <c r="C20" s="32"/>
      <c r="D20" s="28"/>
      <c r="E20" s="27"/>
      <c r="F20" s="29"/>
      <c r="G20" s="29"/>
    </row>
    <row r="21" spans="1:8">
      <c r="B21" s="26"/>
      <c r="C21" s="27"/>
      <c r="D21" s="28"/>
      <c r="E21" s="27"/>
      <c r="F21" s="29"/>
      <c r="G21" s="29"/>
    </row>
    <row r="22" spans="1:8">
      <c r="A22" s="30"/>
      <c r="B22" s="31"/>
      <c r="C22" s="38"/>
      <c r="D22" s="28"/>
      <c r="E22" s="39"/>
      <c r="F22" s="29"/>
      <c r="G22" s="29"/>
    </row>
    <row r="23" spans="1:8" ht="13.5" thickBot="1">
      <c r="A23" s="30" t="s">
        <v>20</v>
      </c>
      <c r="B23" s="31"/>
      <c r="C23" s="29">
        <f>SUM(C20:C22)</f>
        <v>0</v>
      </c>
      <c r="D23" s="29">
        <f>SUM(D20:D22)</f>
        <v>0</v>
      </c>
      <c r="E23" s="29">
        <f>SUM(E20:E22)</f>
        <v>0</v>
      </c>
      <c r="F23" s="29">
        <f>SUM(F20:F22)</f>
        <v>0</v>
      </c>
      <c r="G23" s="29">
        <f>SUM(G20:G22)</f>
        <v>0</v>
      </c>
    </row>
    <row r="24" spans="1:8" s="1" customFormat="1" ht="13.5" thickBot="1">
      <c r="A24" s="40" t="s">
        <v>4</v>
      </c>
      <c r="B24" s="31"/>
      <c r="C24" s="39"/>
      <c r="D24" s="27"/>
      <c r="E24" s="42"/>
      <c r="F24" s="43"/>
      <c r="G24" s="43"/>
    </row>
    <row r="25" spans="1:8" s="1" customFormat="1">
      <c r="A25" s="4"/>
      <c r="B25" s="26"/>
      <c r="C25" s="43"/>
      <c r="D25" s="32"/>
      <c r="E25" s="42"/>
      <c r="F25" s="43"/>
      <c r="G25" s="29"/>
    </row>
    <row r="26" spans="1:8" s="1" customFormat="1">
      <c r="A26" s="30" t="s">
        <v>20</v>
      </c>
      <c r="B26" s="43">
        <v>224195.00000000006</v>
      </c>
      <c r="C26" s="43">
        <f>$B26/4</f>
        <v>56048.750000000015</v>
      </c>
      <c r="D26" s="43">
        <f t="shared" ref="D26:F26" si="1">$B26/4</f>
        <v>56048.750000000015</v>
      </c>
      <c r="E26" s="43">
        <f t="shared" si="1"/>
        <v>56048.750000000015</v>
      </c>
      <c r="F26" s="43">
        <f t="shared" si="1"/>
        <v>56048.750000000015</v>
      </c>
      <c r="G26" s="43">
        <f>SUM(C26:F26)</f>
        <v>224195.00000000006</v>
      </c>
    </row>
    <row r="27" spans="1:8" s="1" customFormat="1">
      <c r="A27" s="34" t="s">
        <v>3</v>
      </c>
      <c r="B27" s="23"/>
      <c r="C27" s="44"/>
      <c r="D27" s="27"/>
      <c r="E27" s="42"/>
      <c r="F27" s="43"/>
      <c r="G27" s="43"/>
    </row>
    <row r="28" spans="1:8">
      <c r="B28" s="26"/>
      <c r="C28" s="29"/>
      <c r="D28" s="29"/>
      <c r="E28" s="39"/>
      <c r="F28" s="29"/>
      <c r="G28" s="29"/>
    </row>
    <row r="29" spans="1:8">
      <c r="A29" s="30" t="s">
        <v>20</v>
      </c>
      <c r="B29" s="31"/>
      <c r="C29" s="29">
        <f>SUM(C27:C28)</f>
        <v>0</v>
      </c>
      <c r="D29" s="29">
        <f>SUM(D27:D28)</f>
        <v>0</v>
      </c>
      <c r="E29" s="29">
        <f>SUM(E27:E28)</f>
        <v>0</v>
      </c>
      <c r="F29" s="29">
        <f>SUM(F27:F28)</f>
        <v>0</v>
      </c>
      <c r="G29" s="29">
        <f>SUM(C29:F29)</f>
        <v>0</v>
      </c>
    </row>
    <row r="30" spans="1:8" ht="13.5" thickBot="1">
      <c r="A30" s="30"/>
      <c r="B30" s="31"/>
      <c r="C30" s="29"/>
      <c r="D30" s="29"/>
      <c r="E30" s="29"/>
      <c r="F30" s="29"/>
      <c r="G30" s="29"/>
    </row>
    <row r="31" spans="1:8" ht="16.5" thickBot="1">
      <c r="A31" s="17" t="s">
        <v>21</v>
      </c>
      <c r="B31" s="38">
        <f>B26+B12</f>
        <v>1103405.4600000002</v>
      </c>
      <c r="C31" s="38">
        <f>C29+C26+C23+C17+C12</f>
        <v>275851.36500000005</v>
      </c>
      <c r="D31" s="38">
        <f>D29+D26+D23+D17+D12</f>
        <v>275851.36500000005</v>
      </c>
      <c r="E31" s="38">
        <f>E29+E26+E23+E17+E12</f>
        <v>275851.36500000005</v>
      </c>
      <c r="F31" s="38">
        <f>F29+F26+F23+F17+F12</f>
        <v>275851.36500000005</v>
      </c>
      <c r="G31" s="38">
        <f>G29+G26+G23+G17+G12</f>
        <v>1103405.4600000002</v>
      </c>
      <c r="H31" s="29"/>
    </row>
    <row r="32" spans="1:8" ht="13.5" thickBot="1">
      <c r="A32" s="30"/>
      <c r="B32" s="31"/>
      <c r="C32" s="29"/>
      <c r="D32" s="29"/>
      <c r="E32" s="29"/>
      <c r="F32" s="29"/>
      <c r="G32" s="29"/>
    </row>
    <row r="33" spans="1:8" ht="16.5" thickBot="1">
      <c r="A33" s="17" t="s">
        <v>5</v>
      </c>
      <c r="B33" s="18"/>
      <c r="C33" s="4"/>
      <c r="D33" s="4"/>
      <c r="E33" s="4"/>
    </row>
    <row r="34" spans="1:8" ht="16.5" thickBot="1">
      <c r="A34" s="46"/>
      <c r="B34" s="18"/>
      <c r="C34" s="44"/>
      <c r="D34" s="27"/>
      <c r="E34" s="39"/>
      <c r="F34" s="29"/>
      <c r="G34" s="29"/>
    </row>
    <row r="35" spans="1:8" ht="13.5" thickBot="1">
      <c r="A35" s="40" t="s">
        <v>7</v>
      </c>
      <c r="B35" s="41"/>
      <c r="C35" s="27"/>
      <c r="D35" s="27"/>
      <c r="E35" s="39"/>
      <c r="F35" s="29"/>
      <c r="G35" s="29"/>
    </row>
    <row r="36" spans="1:8">
      <c r="A36" s="41"/>
      <c r="B36" s="41"/>
      <c r="C36" s="27"/>
      <c r="D36" s="39"/>
      <c r="E36" s="47"/>
      <c r="F36" s="29"/>
      <c r="G36" s="29"/>
    </row>
    <row r="37" spans="1:8">
      <c r="A37" t="s">
        <v>25</v>
      </c>
      <c r="B37" s="71">
        <v>3000</v>
      </c>
      <c r="C37" s="71">
        <f t="shared" ref="C37:F37" si="2">$B37/4</f>
        <v>750</v>
      </c>
      <c r="D37" s="71">
        <f t="shared" si="2"/>
        <v>750</v>
      </c>
      <c r="E37" s="71">
        <f t="shared" si="2"/>
        <v>750</v>
      </c>
      <c r="F37" s="71">
        <f t="shared" si="2"/>
        <v>750</v>
      </c>
      <c r="G37" s="71">
        <f t="shared" ref="G37" si="3">SUM(C37:F37)</f>
        <v>3000</v>
      </c>
      <c r="H37" s="71"/>
    </row>
    <row r="38" spans="1:8" ht="13.5" customHeight="1">
      <c r="B38" s="71"/>
      <c r="C38" s="71"/>
      <c r="D38" s="71"/>
      <c r="E38" s="71"/>
      <c r="F38" s="71"/>
      <c r="G38" s="71"/>
      <c r="H38" s="71"/>
    </row>
    <row r="39" spans="1:8" ht="13.5" thickBot="1">
      <c r="A39" s="30" t="s">
        <v>20</v>
      </c>
      <c r="B39" s="70">
        <f>B37</f>
        <v>3000</v>
      </c>
      <c r="C39" s="43">
        <f>SUM(C37:C38)</f>
        <v>750</v>
      </c>
      <c r="D39" s="43">
        <f>SUM(D37:D38)</f>
        <v>750</v>
      </c>
      <c r="E39" s="43">
        <f>SUM(E37:E38)</f>
        <v>750</v>
      </c>
      <c r="F39" s="43">
        <f>SUM(F37:F38)</f>
        <v>750</v>
      </c>
      <c r="G39" s="43">
        <f>SUM(G37:G38)</f>
        <v>3000</v>
      </c>
      <c r="H39" s="29"/>
    </row>
    <row r="40" spans="1:8" ht="13.5" thickBot="1">
      <c r="A40" s="40" t="s">
        <v>9</v>
      </c>
      <c r="B40" s="41"/>
      <c r="C40" s="39"/>
      <c r="D40" s="39"/>
      <c r="E40" s="39"/>
      <c r="F40" s="29"/>
      <c r="G40" s="29"/>
    </row>
    <row r="41" spans="1:8">
      <c r="A41" s="41"/>
      <c r="B41" s="41"/>
      <c r="C41" s="39"/>
      <c r="D41" s="39"/>
      <c r="E41" s="39"/>
      <c r="F41" s="29"/>
      <c r="G41" s="29"/>
    </row>
    <row r="42" spans="1:8">
      <c r="A42" t="s">
        <v>29</v>
      </c>
      <c r="B42" s="69">
        <v>1375</v>
      </c>
      <c r="C42" s="71">
        <f t="shared" ref="C42:F42" si="4">$B42/4</f>
        <v>343.75</v>
      </c>
      <c r="D42" s="71">
        <f t="shared" si="4"/>
        <v>343.75</v>
      </c>
      <c r="E42" s="71">
        <f t="shared" si="4"/>
        <v>343.75</v>
      </c>
      <c r="F42" s="71">
        <f t="shared" si="4"/>
        <v>343.75</v>
      </c>
      <c r="G42" s="29">
        <f>SUM(C42:F42)</f>
        <v>1375</v>
      </c>
    </row>
    <row r="43" spans="1:8">
      <c r="A43" s="30"/>
      <c r="B43" s="30"/>
      <c r="C43" s="42"/>
      <c r="D43" s="39"/>
      <c r="E43" s="39"/>
      <c r="F43" s="29"/>
      <c r="G43" s="29"/>
    </row>
    <row r="44" spans="1:8" ht="13.5" thickBot="1">
      <c r="A44" s="30" t="s">
        <v>20</v>
      </c>
      <c r="B44" s="70">
        <f>B42</f>
        <v>1375</v>
      </c>
      <c r="C44" s="43">
        <f>SUM(C41:C43)</f>
        <v>343.75</v>
      </c>
      <c r="D44" s="43">
        <f>SUM(D41:D43)</f>
        <v>343.75</v>
      </c>
      <c r="E44" s="43">
        <f>SUM(E41:E43)</f>
        <v>343.75</v>
      </c>
      <c r="F44" s="43">
        <f>SUM(F41:F43)</f>
        <v>343.75</v>
      </c>
      <c r="G44" s="43">
        <f>SUM(G41:G43)</f>
        <v>1375</v>
      </c>
      <c r="H44" s="29"/>
    </row>
    <row r="45" spans="1:8" ht="13.5" thickBot="1">
      <c r="A45" s="40" t="s">
        <v>10</v>
      </c>
      <c r="B45" s="41"/>
      <c r="C45" s="39"/>
      <c r="D45" s="39"/>
      <c r="E45" s="39"/>
      <c r="F45" s="29"/>
      <c r="G45" s="29"/>
    </row>
    <row r="46" spans="1:8">
      <c r="A46" s="41"/>
      <c r="B46" s="41"/>
      <c r="C46" s="47"/>
      <c r="D46" s="39"/>
      <c r="E46" s="39"/>
      <c r="F46" s="29"/>
      <c r="G46" s="29"/>
    </row>
    <row r="47" spans="1:8">
      <c r="A47" t="s">
        <v>31</v>
      </c>
      <c r="B47" s="69">
        <v>5000</v>
      </c>
      <c r="C47" s="71">
        <f t="shared" ref="C47:F49" si="5">$B47/4</f>
        <v>1250</v>
      </c>
      <c r="D47" s="71">
        <f t="shared" si="5"/>
        <v>1250</v>
      </c>
      <c r="E47" s="71">
        <f t="shared" si="5"/>
        <v>1250</v>
      </c>
      <c r="F47" s="71">
        <f t="shared" si="5"/>
        <v>1250</v>
      </c>
      <c r="G47" s="29">
        <f>SUM(C47:F47)</f>
        <v>5000</v>
      </c>
    </row>
    <row r="48" spans="1:8">
      <c r="A48" t="s">
        <v>35</v>
      </c>
      <c r="B48" s="69">
        <v>432439.83999999997</v>
      </c>
      <c r="C48" s="71">
        <f t="shared" si="5"/>
        <v>108109.95999999999</v>
      </c>
      <c r="D48" s="71">
        <f t="shared" si="5"/>
        <v>108109.95999999999</v>
      </c>
      <c r="E48" s="71">
        <f t="shared" si="5"/>
        <v>108109.95999999999</v>
      </c>
      <c r="F48" s="71">
        <f t="shared" si="5"/>
        <v>108109.95999999999</v>
      </c>
      <c r="G48" s="29">
        <f t="shared" ref="G48:G50" si="6">SUM(C48:F48)</f>
        <v>432439.83999999997</v>
      </c>
    </row>
    <row r="49" spans="1:8">
      <c r="A49" t="s">
        <v>41</v>
      </c>
      <c r="B49" s="69">
        <v>3000</v>
      </c>
      <c r="C49" s="71">
        <f t="shared" si="5"/>
        <v>750</v>
      </c>
      <c r="D49" s="71">
        <f t="shared" si="5"/>
        <v>750</v>
      </c>
      <c r="E49" s="71">
        <f t="shared" si="5"/>
        <v>750</v>
      </c>
      <c r="F49" s="71">
        <f t="shared" si="5"/>
        <v>750</v>
      </c>
      <c r="G49" s="29">
        <f t="shared" si="6"/>
        <v>3000</v>
      </c>
    </row>
    <row r="50" spans="1:8">
      <c r="A50" s="41"/>
      <c r="B50" s="41"/>
      <c r="C50" s="47"/>
      <c r="D50" s="39"/>
      <c r="E50" s="39"/>
      <c r="F50" s="29"/>
      <c r="G50" s="29">
        <f t="shared" si="6"/>
        <v>0</v>
      </c>
    </row>
    <row r="51" spans="1:8">
      <c r="A51" s="30" t="s">
        <v>20</v>
      </c>
      <c r="B51" s="70">
        <f t="shared" ref="B51:G51" si="7">SUM(B47:B50)</f>
        <v>440439.83999999997</v>
      </c>
      <c r="C51" s="43">
        <f t="shared" si="7"/>
        <v>110109.95999999999</v>
      </c>
      <c r="D51" s="43">
        <f t="shared" si="7"/>
        <v>110109.95999999999</v>
      </c>
      <c r="E51" s="43">
        <f t="shared" si="7"/>
        <v>110109.95999999999</v>
      </c>
      <c r="F51" s="43">
        <f t="shared" si="7"/>
        <v>110109.95999999999</v>
      </c>
      <c r="G51" s="43">
        <f t="shared" si="7"/>
        <v>440439.83999999997</v>
      </c>
      <c r="H51" s="29"/>
    </row>
    <row r="52" spans="1:8">
      <c r="A52" s="51" t="s">
        <v>13</v>
      </c>
      <c r="B52" s="41"/>
      <c r="C52" s="27"/>
      <c r="D52" s="32"/>
      <c r="E52" s="42"/>
      <c r="F52" s="29"/>
      <c r="G52" s="29"/>
    </row>
    <row r="53" spans="1:8">
      <c r="A53" s="41"/>
      <c r="B53" s="41"/>
      <c r="C53" s="27"/>
      <c r="D53" s="49"/>
      <c r="E53" s="27"/>
      <c r="F53" s="29"/>
      <c r="G53" s="29"/>
    </row>
    <row r="54" spans="1:8" s="26" customFormat="1">
      <c r="A54" t="s">
        <v>57</v>
      </c>
      <c r="B54" s="69">
        <v>6800</v>
      </c>
      <c r="C54" s="71">
        <f t="shared" ref="C54:F54" si="8">$B54/4</f>
        <v>1700</v>
      </c>
      <c r="D54" s="71">
        <f t="shared" si="8"/>
        <v>1700</v>
      </c>
      <c r="E54" s="71">
        <f t="shared" si="8"/>
        <v>1700</v>
      </c>
      <c r="F54" s="71">
        <f t="shared" si="8"/>
        <v>1700</v>
      </c>
      <c r="G54" s="53">
        <f>SUM(C54:F54)</f>
        <v>6800</v>
      </c>
    </row>
    <row r="55" spans="1:8" s="26" customFormat="1">
      <c r="C55" s="52"/>
      <c r="D55" s="28"/>
      <c r="E55" s="52"/>
      <c r="F55" s="53"/>
      <c r="G55" s="53">
        <f t="shared" ref="G55" si="9">SUM(C55:F55)</f>
        <v>0</v>
      </c>
    </row>
    <row r="56" spans="1:8" s="1" customFormat="1">
      <c r="A56" s="30" t="s">
        <v>20</v>
      </c>
      <c r="B56" s="70">
        <f>B54</f>
        <v>6800</v>
      </c>
      <c r="C56" s="43">
        <f>SUM(C54:C55)</f>
        <v>1700</v>
      </c>
      <c r="D56" s="43">
        <f>SUM(D54:D55)</f>
        <v>1700</v>
      </c>
      <c r="E56" s="43">
        <f>SUM(E54:E55)</f>
        <v>1700</v>
      </c>
      <c r="F56" s="43">
        <f>SUM(F54:F55)</f>
        <v>1700</v>
      </c>
      <c r="G56" s="43">
        <f>SUM(G54:G55)</f>
        <v>6800</v>
      </c>
      <c r="H56" s="43"/>
    </row>
    <row r="57" spans="1:8" s="1" customFormat="1" ht="13.5" thickBot="1">
      <c r="A57" s="30"/>
      <c r="B57" s="30"/>
      <c r="C57" s="43"/>
      <c r="D57" s="43"/>
      <c r="E57" s="43"/>
      <c r="F57" s="43"/>
      <c r="G57" s="43"/>
      <c r="H57" s="43"/>
    </row>
    <row r="58" spans="1:8" ht="16.5" thickBot="1">
      <c r="A58" s="17" t="s">
        <v>22</v>
      </c>
      <c r="B58" s="55"/>
      <c r="C58" s="38">
        <f>C56+C51+C44+C39</f>
        <v>112903.70999999999</v>
      </c>
      <c r="D58" s="38">
        <f t="shared" ref="D58:G58" si="10">D56+D51+D44+D39</f>
        <v>112903.70999999999</v>
      </c>
      <c r="E58" s="38">
        <f t="shared" si="10"/>
        <v>112903.70999999999</v>
      </c>
      <c r="F58" s="38">
        <f t="shared" si="10"/>
        <v>112903.70999999999</v>
      </c>
      <c r="G58" s="38">
        <f t="shared" si="10"/>
        <v>451614.83999999997</v>
      </c>
      <c r="H58" s="29"/>
    </row>
    <row r="59" spans="1:8" s="1" customFormat="1">
      <c r="A59" s="30"/>
      <c r="B59" s="30"/>
      <c r="C59" s="43"/>
      <c r="D59" s="43"/>
      <c r="E59" s="43"/>
      <c r="F59" s="43"/>
      <c r="G59" s="43"/>
      <c r="H59" s="43"/>
    </row>
    <row r="60" spans="1:8" ht="18">
      <c r="A60" s="56" t="s">
        <v>60</v>
      </c>
      <c r="B60" s="57"/>
      <c r="C60" s="58">
        <f>C58+C31</f>
        <v>388755.07500000007</v>
      </c>
      <c r="D60" s="58">
        <f>D58+D31</f>
        <v>388755.07500000007</v>
      </c>
      <c r="E60" s="58">
        <f>E58+E31</f>
        <v>388755.07500000007</v>
      </c>
      <c r="F60" s="58">
        <f>F58+F31</f>
        <v>388755.07500000007</v>
      </c>
      <c r="G60" s="59">
        <f>G58+G31</f>
        <v>1555020.3000000003</v>
      </c>
    </row>
    <row r="64" spans="1:8">
      <c r="A64" s="30"/>
      <c r="B64" s="30"/>
      <c r="C64" s="24"/>
      <c r="D64" s="24"/>
    </row>
  </sheetData>
  <printOptions horizontalCentered="1" gridLines="1"/>
  <pageMargins left="0.27" right="0.25" top="0.6" bottom="0.56000000000000005" header="0.27" footer="0.21"/>
  <pageSetup scale="87" fitToHeight="15" orientation="landscape" r:id="rId1"/>
  <headerFooter alignWithMargins="0">
    <oddFooter>&amp;L&amp;F&amp;RPage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workbookViewId="0">
      <selection activeCell="G72" sqref="G72"/>
    </sheetView>
  </sheetViews>
  <sheetFormatPr defaultRowHeight="12.75"/>
  <cols>
    <col min="1" max="1" width="62.85546875" style="4" bestFit="1" customWidth="1"/>
    <col min="2" max="2" width="22.28515625" style="4" bestFit="1" customWidth="1"/>
    <col min="3" max="3" width="14" style="2" customWidth="1"/>
    <col min="4" max="4" width="14" style="2" bestFit="1" customWidth="1"/>
    <col min="5" max="5" width="14" style="3" bestFit="1" customWidth="1"/>
    <col min="6" max="6" width="14" style="4" bestFit="1" customWidth="1"/>
    <col min="7" max="7" width="16.28515625" style="4" bestFit="1" customWidth="1"/>
    <col min="8" max="8" width="10.85546875" style="4" customWidth="1"/>
    <col min="9" max="16384" width="9.140625" style="4"/>
  </cols>
  <sheetData>
    <row r="1" spans="1:7">
      <c r="A1" s="1" t="s">
        <v>61</v>
      </c>
      <c r="B1" s="1"/>
    </row>
    <row r="2" spans="1:7">
      <c r="A2" s="1"/>
      <c r="B2" s="1"/>
    </row>
    <row r="3" spans="1:7" s="8" customFormat="1" ht="20.25" customHeight="1" thickBot="1">
      <c r="A3" s="5" t="s">
        <v>93</v>
      </c>
      <c r="B3" s="5"/>
      <c r="C3" s="6"/>
      <c r="D3" s="6"/>
      <c r="E3" s="7"/>
    </row>
    <row r="4" spans="1:7" s="9" customFormat="1" ht="26.25" thickBot="1">
      <c r="B4" s="60" t="s">
        <v>24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14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18"/>
      <c r="C6" s="19"/>
      <c r="D6" s="19"/>
      <c r="E6" s="20"/>
    </row>
    <row r="7" spans="1:7" s="9" customFormat="1" ht="16.5" thickBot="1">
      <c r="A7" s="21"/>
    </row>
    <row r="8" spans="1:7" s="25" customFormat="1" ht="13.5" thickBot="1">
      <c r="A8" s="22" t="s">
        <v>0</v>
      </c>
      <c r="B8" s="26"/>
      <c r="C8" s="24"/>
      <c r="D8" s="24"/>
      <c r="E8" s="3"/>
    </row>
    <row r="9" spans="1:7">
      <c r="B9" s="26"/>
      <c r="C9" s="27"/>
      <c r="D9" s="28"/>
      <c r="E9" s="27"/>
      <c r="F9" s="29"/>
      <c r="G9" s="29"/>
    </row>
    <row r="10" spans="1:7">
      <c r="B10" s="26"/>
      <c r="C10" s="27"/>
      <c r="D10" s="28"/>
      <c r="E10" s="27"/>
      <c r="F10" s="29"/>
      <c r="G10" s="29"/>
    </row>
    <row r="11" spans="1:7">
      <c r="A11" s="30"/>
      <c r="B11" s="31"/>
      <c r="C11" s="32"/>
      <c r="D11" s="33"/>
      <c r="E11" s="27"/>
      <c r="F11" s="29"/>
      <c r="G11" s="29"/>
    </row>
    <row r="12" spans="1:7">
      <c r="A12" s="30" t="s">
        <v>20</v>
      </c>
      <c r="B12" s="85">
        <v>837256.1</v>
      </c>
      <c r="C12" s="85">
        <v>161533.19</v>
      </c>
      <c r="D12" s="85">
        <v>160875.63999999998</v>
      </c>
      <c r="E12" s="43">
        <f>(B12-C12-D12)/2</f>
        <v>257423.63499999995</v>
      </c>
      <c r="F12" s="65">
        <f>B12-C12-D12-E12</f>
        <v>257423.63499999995</v>
      </c>
      <c r="G12" s="65">
        <f>SUM(C12:F12)</f>
        <v>837256.09999999986</v>
      </c>
    </row>
    <row r="13" spans="1:7">
      <c r="A13" s="34" t="s">
        <v>1</v>
      </c>
      <c r="B13" s="85"/>
      <c r="C13" s="85"/>
      <c r="D13" s="85"/>
      <c r="E13" s="75"/>
      <c r="F13" s="1"/>
      <c r="G13" s="1"/>
    </row>
    <row r="14" spans="1:7">
      <c r="B14" s="85"/>
      <c r="C14" s="85"/>
      <c r="D14" s="85"/>
      <c r="E14" s="32"/>
      <c r="F14" s="43"/>
      <c r="G14" s="43"/>
    </row>
    <row r="15" spans="1:7">
      <c r="A15" s="30"/>
      <c r="B15" s="85"/>
      <c r="C15" s="85"/>
      <c r="D15" s="85"/>
      <c r="E15" s="32"/>
      <c r="F15" s="43"/>
      <c r="G15" s="43"/>
    </row>
    <row r="16" spans="1:7">
      <c r="B16" s="85"/>
      <c r="C16" s="85"/>
      <c r="D16" s="85"/>
      <c r="E16" s="32"/>
      <c r="F16" s="43"/>
      <c r="G16" s="43"/>
    </row>
    <row r="17" spans="1:8">
      <c r="A17" s="3" t="s">
        <v>20</v>
      </c>
      <c r="B17" s="43">
        <v>0</v>
      </c>
      <c r="C17" s="43">
        <f>SUM(C14:C16)</f>
        <v>0</v>
      </c>
      <c r="D17" s="43">
        <f>SUM(D14:D16)</f>
        <v>0</v>
      </c>
      <c r="E17" s="43">
        <f>SUM(E14:E16)</f>
        <v>0</v>
      </c>
      <c r="F17" s="43">
        <f>SUM(F14:F16)</f>
        <v>0</v>
      </c>
      <c r="G17" s="43">
        <f>SUM(C17:F17)</f>
        <v>0</v>
      </c>
    </row>
    <row r="18" spans="1:8">
      <c r="A18" s="34" t="s">
        <v>2</v>
      </c>
      <c r="B18" s="43"/>
      <c r="C18" s="43"/>
      <c r="D18" s="43"/>
      <c r="E18" s="43"/>
      <c r="F18" s="43"/>
      <c r="G18" s="43"/>
    </row>
    <row r="19" spans="1:8">
      <c r="B19" s="43"/>
      <c r="C19" s="43"/>
      <c r="D19" s="43"/>
      <c r="E19" s="43"/>
      <c r="F19" s="43"/>
      <c r="G19" s="43"/>
    </row>
    <row r="20" spans="1:8">
      <c r="A20" s="30"/>
      <c r="B20" s="43"/>
      <c r="C20" s="43"/>
      <c r="D20" s="43"/>
      <c r="E20" s="43"/>
      <c r="F20" s="43"/>
      <c r="G20" s="43"/>
    </row>
    <row r="21" spans="1:8">
      <c r="B21" s="43"/>
      <c r="C21" s="43"/>
      <c r="D21" s="43"/>
      <c r="E21" s="43"/>
      <c r="F21" s="43"/>
      <c r="G21" s="43"/>
    </row>
    <row r="22" spans="1:8">
      <c r="A22" s="30"/>
      <c r="B22" s="43"/>
      <c r="C22" s="43"/>
      <c r="D22" s="43"/>
      <c r="E22" s="43"/>
      <c r="F22" s="43"/>
      <c r="G22" s="43"/>
    </row>
    <row r="23" spans="1:8" ht="13.5" thickBot="1">
      <c r="A23" s="30" t="s">
        <v>20</v>
      </c>
      <c r="B23" s="43">
        <v>0</v>
      </c>
      <c r="C23" s="43">
        <f>SUM(C20:C22)</f>
        <v>0</v>
      </c>
      <c r="D23" s="43">
        <f>SUM(D20:D22)</f>
        <v>0</v>
      </c>
      <c r="E23" s="43">
        <f>SUM(E20:E22)</f>
        <v>0</v>
      </c>
      <c r="F23" s="43">
        <f>SUM(F20:F22)</f>
        <v>0</v>
      </c>
      <c r="G23" s="43">
        <f>SUM(C23:F23)</f>
        <v>0</v>
      </c>
    </row>
    <row r="24" spans="1:8" s="1" customFormat="1" ht="13.5" thickBot="1">
      <c r="A24" s="40" t="s">
        <v>4</v>
      </c>
      <c r="B24" s="43"/>
      <c r="C24" s="85"/>
      <c r="D24" s="85"/>
      <c r="E24" s="42"/>
      <c r="F24" s="43"/>
      <c r="G24" s="43"/>
    </row>
    <row r="25" spans="1:8" s="1" customFormat="1">
      <c r="A25" s="4"/>
      <c r="B25" s="43"/>
      <c r="C25" s="85"/>
      <c r="D25" s="85"/>
      <c r="E25" s="42"/>
      <c r="F25" s="43"/>
      <c r="G25" s="43"/>
    </row>
    <row r="26" spans="1:8" s="1" customFormat="1">
      <c r="A26" s="30" t="s">
        <v>20</v>
      </c>
      <c r="B26" s="85">
        <v>207581.47999999998</v>
      </c>
      <c r="C26" s="85">
        <v>34748.850000000006</v>
      </c>
      <c r="D26" s="85">
        <v>33873.08</v>
      </c>
      <c r="E26" s="43">
        <f>(B26-C26-D26)/2</f>
        <v>69479.774999999994</v>
      </c>
      <c r="F26" s="65">
        <f>B26-C26-D26-E26</f>
        <v>69479.774999999994</v>
      </c>
      <c r="G26" s="65">
        <f>SUM(C26:F26)</f>
        <v>207581.48</v>
      </c>
    </row>
    <row r="27" spans="1:8" s="1" customFormat="1">
      <c r="A27" s="34" t="s">
        <v>3</v>
      </c>
      <c r="B27" s="43"/>
      <c r="C27" s="85"/>
      <c r="D27" s="85"/>
      <c r="E27" s="42"/>
      <c r="F27" s="43"/>
      <c r="G27" s="43"/>
    </row>
    <row r="28" spans="1:8">
      <c r="B28" s="43"/>
      <c r="C28" s="85"/>
      <c r="D28" s="85"/>
      <c r="E28" s="42"/>
      <c r="F28" s="43"/>
      <c r="G28" s="43"/>
    </row>
    <row r="29" spans="1:8">
      <c r="A29" s="30" t="s">
        <v>20</v>
      </c>
      <c r="B29" s="43">
        <v>0</v>
      </c>
      <c r="C29" s="43">
        <v>0</v>
      </c>
      <c r="D29" s="43">
        <v>0</v>
      </c>
      <c r="E29" s="43">
        <f>(B29-C29-D29)/2</f>
        <v>0</v>
      </c>
      <c r="F29" s="43">
        <f>B29-C29-D29-E29</f>
        <v>0</v>
      </c>
      <c r="G29" s="43">
        <f>SUM(C29:F29)</f>
        <v>0</v>
      </c>
      <c r="H29" s="43"/>
    </row>
    <row r="30" spans="1:8" ht="13.5" thickBot="1">
      <c r="A30" s="30"/>
      <c r="B30" s="43"/>
      <c r="C30" s="43"/>
      <c r="D30" s="43"/>
      <c r="E30" s="43"/>
      <c r="F30" s="43"/>
      <c r="G30" s="43"/>
      <c r="H30" s="43"/>
    </row>
    <row r="31" spans="1:8" ht="16.5" thickBot="1">
      <c r="A31" s="17" t="s">
        <v>21</v>
      </c>
      <c r="B31" s="114">
        <f>SUM(B8:B28)</f>
        <v>1044837.58</v>
      </c>
      <c r="C31" s="114">
        <f>C29+C26+C23+C17+C12</f>
        <v>196282.04</v>
      </c>
      <c r="D31" s="114">
        <f>D29+D26+D23+D17+D12</f>
        <v>194748.71999999997</v>
      </c>
      <c r="E31" s="113">
        <f>E29+E26+E23+E17+E12</f>
        <v>326903.40999999992</v>
      </c>
      <c r="F31" s="113">
        <f>F29+F26+F23+F17+F12</f>
        <v>326903.40999999992</v>
      </c>
      <c r="G31" s="115">
        <f>SUM(C31:F31)</f>
        <v>1044837.5799999998</v>
      </c>
      <c r="H31" s="116"/>
    </row>
    <row r="32" spans="1:8" ht="13.5" thickBot="1">
      <c r="A32" s="30"/>
      <c r="B32" s="85"/>
      <c r="C32" s="85"/>
      <c r="D32" s="85"/>
      <c r="E32" s="29"/>
      <c r="F32" s="29"/>
      <c r="G32" s="29"/>
    </row>
    <row r="33" spans="1:8" ht="16.5" thickBot="1">
      <c r="A33" s="17" t="s">
        <v>5</v>
      </c>
      <c r="B33" s="85"/>
      <c r="C33" s="85"/>
      <c r="D33" s="85"/>
      <c r="E33" s="4"/>
    </row>
    <row r="34" spans="1:8" ht="16.5" thickBot="1">
      <c r="A34" s="46"/>
      <c r="B34" s="85"/>
      <c r="C34" s="85"/>
      <c r="D34" s="85"/>
      <c r="E34" s="39"/>
      <c r="F34" s="29"/>
      <c r="G34" s="29"/>
    </row>
    <row r="35" spans="1:8" ht="13.5" thickBot="1">
      <c r="A35" s="40" t="s">
        <v>7</v>
      </c>
      <c r="B35" s="41"/>
      <c r="C35" s="27"/>
      <c r="D35" s="27"/>
      <c r="E35" s="39"/>
      <c r="F35" s="29"/>
      <c r="G35" s="29"/>
    </row>
    <row r="36" spans="1:8">
      <c r="A36" s="108" t="s">
        <v>25</v>
      </c>
      <c r="B36" s="110">
        <v>3500</v>
      </c>
      <c r="C36" s="44">
        <v>0</v>
      </c>
      <c r="D36" s="111">
        <v>948.6</v>
      </c>
      <c r="E36" s="29">
        <f>(B36-C36-D36)/2</f>
        <v>1275.7</v>
      </c>
      <c r="F36" s="62">
        <f>B36-C36-D36-E36</f>
        <v>1275.7</v>
      </c>
      <c r="G36" s="62">
        <f>SUM(C36:F36)</f>
        <v>3500</v>
      </c>
    </row>
    <row r="37" spans="1:8">
      <c r="C37" s="27"/>
      <c r="D37" s="27"/>
      <c r="E37" s="39"/>
      <c r="F37" s="29"/>
      <c r="G37" s="29"/>
    </row>
    <row r="38" spans="1:8" ht="13.5" thickBot="1">
      <c r="A38" s="30" t="s">
        <v>20</v>
      </c>
      <c r="B38" s="70">
        <f>B36</f>
        <v>3500</v>
      </c>
      <c r="C38" s="43">
        <f>SUM(C36:C37)</f>
        <v>0</v>
      </c>
      <c r="D38" s="43">
        <f>SUM(D36:D37)</f>
        <v>948.6</v>
      </c>
      <c r="E38" s="43">
        <f>SUM(E36:E37)</f>
        <v>1275.7</v>
      </c>
      <c r="F38" s="43">
        <f>SUM(F36:F37)</f>
        <v>1275.7</v>
      </c>
      <c r="G38" s="43">
        <f>SUM(G36:G37)</f>
        <v>3500</v>
      </c>
      <c r="H38" s="29"/>
    </row>
    <row r="39" spans="1:8" ht="13.5" thickBot="1">
      <c r="A39" s="40" t="s">
        <v>9</v>
      </c>
      <c r="B39" s="41"/>
      <c r="C39" s="39"/>
      <c r="D39" s="39"/>
      <c r="E39" s="39"/>
      <c r="F39" s="29"/>
      <c r="G39" s="29"/>
    </row>
    <row r="40" spans="1:8">
      <c r="A40" s="41"/>
      <c r="B40" s="41"/>
      <c r="C40" s="39"/>
      <c r="D40" s="39"/>
      <c r="E40" s="39"/>
      <c r="F40" s="29"/>
      <c r="G40" s="29"/>
    </row>
    <row r="41" spans="1:8">
      <c r="A41" s="30"/>
      <c r="B41" s="30"/>
      <c r="C41" s="39"/>
      <c r="D41" s="39"/>
      <c r="E41" s="39"/>
      <c r="F41" s="29"/>
      <c r="G41" s="29"/>
    </row>
    <row r="42" spans="1:8">
      <c r="A42" s="30"/>
      <c r="B42" s="30"/>
      <c r="C42" s="42"/>
      <c r="D42" s="39"/>
      <c r="E42" s="39"/>
      <c r="F42" s="29"/>
      <c r="G42" s="29"/>
    </row>
    <row r="43" spans="1:8" ht="13.5" thickBot="1">
      <c r="A43" s="30" t="s">
        <v>20</v>
      </c>
      <c r="B43" s="30">
        <v>0</v>
      </c>
      <c r="C43" s="43">
        <f>SUM(C40:C42)</f>
        <v>0</v>
      </c>
      <c r="D43" s="43">
        <f>SUM(D40:D42)</f>
        <v>0</v>
      </c>
      <c r="E43" s="43">
        <f>SUM(E40:E42)</f>
        <v>0</v>
      </c>
      <c r="F43" s="43">
        <f>SUM(F40:F42)</f>
        <v>0</v>
      </c>
      <c r="G43" s="43">
        <f>SUM(G40:G42)</f>
        <v>0</v>
      </c>
      <c r="H43" s="43"/>
    </row>
    <row r="44" spans="1:8" ht="13.5" thickBot="1">
      <c r="A44" s="40" t="s">
        <v>10</v>
      </c>
      <c r="B44" s="66"/>
      <c r="C44" s="42"/>
      <c r="D44" s="42"/>
      <c r="E44" s="42"/>
      <c r="F44" s="43"/>
      <c r="G44" s="43"/>
      <c r="H44" s="1"/>
    </row>
    <row r="45" spans="1:8">
      <c r="A45" s="41"/>
      <c r="B45" s="66"/>
      <c r="C45" s="50"/>
      <c r="D45" s="42"/>
      <c r="E45" s="42"/>
      <c r="F45" s="43"/>
      <c r="G45" s="43"/>
      <c r="H45" s="1"/>
    </row>
    <row r="46" spans="1:8">
      <c r="A46" s="41"/>
      <c r="B46" s="66"/>
      <c r="C46" s="50"/>
      <c r="D46" s="42"/>
      <c r="E46" s="42"/>
      <c r="F46" s="43"/>
      <c r="G46" s="43"/>
      <c r="H46" s="1"/>
    </row>
    <row r="47" spans="1:8">
      <c r="A47" s="41"/>
      <c r="B47" s="66"/>
      <c r="C47" s="50"/>
      <c r="D47" s="42"/>
      <c r="E47" s="42"/>
      <c r="F47" s="43"/>
      <c r="G47" s="43"/>
      <c r="H47" s="1"/>
    </row>
    <row r="48" spans="1:8">
      <c r="A48" s="30"/>
      <c r="B48" s="30"/>
      <c r="C48" s="50"/>
      <c r="D48" s="42"/>
      <c r="E48" s="42"/>
      <c r="F48" s="43"/>
      <c r="G48" s="43"/>
      <c r="H48" s="1"/>
    </row>
    <row r="49" spans="1:8">
      <c r="B49" s="1"/>
      <c r="C49" s="42"/>
      <c r="D49" s="42"/>
      <c r="E49" s="42"/>
      <c r="F49" s="43"/>
      <c r="G49" s="43"/>
      <c r="H49" s="1"/>
    </row>
    <row r="50" spans="1:8" ht="13.5" thickBot="1">
      <c r="A50" s="30" t="s">
        <v>20</v>
      </c>
      <c r="B50" s="30">
        <v>0</v>
      </c>
      <c r="C50" s="43">
        <f>SUM(C46:C49)</f>
        <v>0</v>
      </c>
      <c r="D50" s="43">
        <f>SUM(D46:D49)</f>
        <v>0</v>
      </c>
      <c r="E50" s="43">
        <f>SUM(E46:E49)</f>
        <v>0</v>
      </c>
      <c r="F50" s="43">
        <f>SUM(F46:F49)</f>
        <v>0</v>
      </c>
      <c r="G50" s="43">
        <f>SUM(G46:G49)</f>
        <v>0</v>
      </c>
      <c r="H50" s="43"/>
    </row>
    <row r="51" spans="1:8" ht="13.5" thickBot="1">
      <c r="A51" s="40" t="s">
        <v>11</v>
      </c>
      <c r="B51" s="41"/>
      <c r="C51" s="39"/>
      <c r="D51" s="39"/>
      <c r="E51" s="39"/>
      <c r="F51" s="29"/>
      <c r="G51" s="29"/>
    </row>
    <row r="52" spans="1:8">
      <c r="A52" s="68" t="s">
        <v>31</v>
      </c>
      <c r="B52" s="94">
        <v>3000</v>
      </c>
      <c r="C52" s="47">
        <v>0</v>
      </c>
      <c r="D52" s="49">
        <v>0</v>
      </c>
      <c r="E52" s="29">
        <f t="shared" ref="E52:E54" si="0">(B52-C52-D52)/2</f>
        <v>1500</v>
      </c>
      <c r="F52" s="62">
        <f t="shared" ref="F52:F54" si="1">B52-C52-D52-E52</f>
        <v>1500</v>
      </c>
      <c r="G52" s="62">
        <f t="shared" ref="G52:G54" si="2">SUM(C52:F52)</f>
        <v>3000</v>
      </c>
    </row>
    <row r="53" spans="1:8">
      <c r="A53" s="68" t="s">
        <v>35</v>
      </c>
      <c r="B53" s="94">
        <v>345545.57</v>
      </c>
      <c r="C53" s="69">
        <v>115.88999999999987</v>
      </c>
      <c r="D53" s="49">
        <v>0</v>
      </c>
      <c r="E53" s="29">
        <f t="shared" si="0"/>
        <v>172714.84</v>
      </c>
      <c r="F53" s="62">
        <f t="shared" si="1"/>
        <v>172714.84</v>
      </c>
      <c r="G53" s="62">
        <f t="shared" si="2"/>
        <v>345545.57</v>
      </c>
    </row>
    <row r="54" spans="1:8">
      <c r="A54" s="68" t="s">
        <v>41</v>
      </c>
      <c r="B54" s="94">
        <v>5000</v>
      </c>
      <c r="C54" s="47">
        <v>0</v>
      </c>
      <c r="D54" s="49">
        <v>0</v>
      </c>
      <c r="E54" s="29">
        <f t="shared" si="0"/>
        <v>2500</v>
      </c>
      <c r="F54" s="62">
        <f t="shared" si="1"/>
        <v>2500</v>
      </c>
      <c r="G54" s="62">
        <f t="shared" si="2"/>
        <v>5000</v>
      </c>
    </row>
    <row r="55" spans="1:8">
      <c r="A55" s="30" t="s">
        <v>14</v>
      </c>
      <c r="B55" s="30"/>
      <c r="C55" s="48"/>
      <c r="D55" s="49"/>
      <c r="E55" s="39"/>
      <c r="F55" s="29"/>
      <c r="G55" s="29"/>
    </row>
    <row r="56" spans="1:8">
      <c r="A56" s="30" t="s">
        <v>20</v>
      </c>
      <c r="B56" s="70">
        <f>SUM(B52:B55)</f>
        <v>353545.57</v>
      </c>
      <c r="C56" s="70">
        <f t="shared" ref="C56:G56" si="3">SUM(C52:C55)</f>
        <v>115.88999999999987</v>
      </c>
      <c r="D56" s="70">
        <f t="shared" si="3"/>
        <v>0</v>
      </c>
      <c r="E56" s="70">
        <f t="shared" si="3"/>
        <v>176714.84</v>
      </c>
      <c r="F56" s="70">
        <f t="shared" si="3"/>
        <v>176714.84</v>
      </c>
      <c r="G56" s="70">
        <f t="shared" si="3"/>
        <v>353545.57</v>
      </c>
      <c r="H56" s="29"/>
    </row>
    <row r="57" spans="1:8">
      <c r="A57" s="34" t="s">
        <v>12</v>
      </c>
      <c r="B57" s="23"/>
      <c r="C57" s="48"/>
      <c r="D57" s="49"/>
      <c r="E57" s="39"/>
      <c r="F57" s="29"/>
      <c r="G57" s="29"/>
    </row>
    <row r="58" spans="1:8">
      <c r="A58" s="41"/>
      <c r="B58" s="41"/>
      <c r="C58" s="47"/>
      <c r="D58" s="39"/>
      <c r="E58" s="39"/>
      <c r="F58" s="29"/>
      <c r="G58" s="29"/>
    </row>
    <row r="59" spans="1:8">
      <c r="A59" s="30"/>
      <c r="B59" s="30"/>
      <c r="C59" s="47"/>
      <c r="D59" s="39"/>
      <c r="E59" s="39"/>
      <c r="F59" s="29"/>
      <c r="G59" s="29"/>
    </row>
    <row r="60" spans="1:8">
      <c r="A60" s="30"/>
      <c r="B60" s="30"/>
      <c r="C60" s="47"/>
      <c r="D60" s="39"/>
      <c r="E60" s="39"/>
      <c r="F60" s="29"/>
      <c r="G60" s="29"/>
    </row>
    <row r="61" spans="1:8">
      <c r="A61" s="30"/>
      <c r="B61" s="30"/>
      <c r="C61" s="47"/>
      <c r="D61" s="39"/>
      <c r="E61" s="39"/>
      <c r="F61" s="29"/>
      <c r="G61" s="29"/>
    </row>
    <row r="62" spans="1:8">
      <c r="A62" s="30"/>
      <c r="B62" s="30"/>
      <c r="C62" s="47"/>
      <c r="D62" s="39"/>
      <c r="E62" s="39"/>
      <c r="F62" s="29"/>
      <c r="G62" s="29"/>
    </row>
    <row r="63" spans="1:8">
      <c r="A63" s="30"/>
      <c r="B63" s="30"/>
      <c r="C63" s="50"/>
      <c r="D63" s="39"/>
      <c r="E63" s="39"/>
      <c r="F63" s="29"/>
      <c r="G63" s="29"/>
    </row>
    <row r="64" spans="1:8">
      <c r="A64" s="30" t="s">
        <v>20</v>
      </c>
      <c r="B64" s="30"/>
      <c r="C64" s="43">
        <f>SUM(C59:C63)</f>
        <v>0</v>
      </c>
      <c r="D64" s="43">
        <f>SUM(D59:D63)</f>
        <v>0</v>
      </c>
      <c r="E64" s="43">
        <f>SUM(E59:E63)</f>
        <v>0</v>
      </c>
      <c r="F64" s="43">
        <f>SUM(F59:F63)</f>
        <v>0</v>
      </c>
      <c r="G64" s="43">
        <f>SUM(G59:G63)</f>
        <v>0</v>
      </c>
      <c r="H64" s="29"/>
    </row>
    <row r="65" spans="1:8">
      <c r="A65" s="51" t="s">
        <v>13</v>
      </c>
      <c r="B65" s="41"/>
      <c r="C65" s="27"/>
      <c r="D65" s="32"/>
      <c r="E65" s="42"/>
      <c r="F65" s="29"/>
      <c r="G65" s="29"/>
    </row>
    <row r="66" spans="1:8" s="26" customFormat="1">
      <c r="A66" s="68" t="s">
        <v>57</v>
      </c>
      <c r="B66" s="94">
        <v>3500</v>
      </c>
      <c r="C66" s="52">
        <v>0</v>
      </c>
      <c r="D66" s="28">
        <v>0</v>
      </c>
      <c r="E66" s="29">
        <f t="shared" ref="E66" si="4">(B66-C66-D66)/2</f>
        <v>1750</v>
      </c>
      <c r="F66" s="62">
        <f t="shared" ref="F66" si="5">B66-C66-D66-E66</f>
        <v>1750</v>
      </c>
      <c r="G66" s="62">
        <f t="shared" ref="G66" si="6">SUM(C66:F66)</f>
        <v>3500</v>
      </c>
    </row>
    <row r="67" spans="1:8" s="26" customFormat="1">
      <c r="A67" s="31"/>
      <c r="B67" s="31"/>
      <c r="C67" s="38"/>
      <c r="D67" s="28"/>
      <c r="E67" s="54"/>
      <c r="F67" s="53"/>
      <c r="G67" s="53"/>
    </row>
    <row r="68" spans="1:8" s="1" customFormat="1">
      <c r="A68" s="30" t="s">
        <v>20</v>
      </c>
      <c r="B68" s="70">
        <f>B66</f>
        <v>3500</v>
      </c>
      <c r="C68" s="43">
        <f>SUM(C66:C67)</f>
        <v>0</v>
      </c>
      <c r="D68" s="43">
        <f>SUM(D66:D67)</f>
        <v>0</v>
      </c>
      <c r="E68" s="43">
        <f>SUM(E66:E67)</f>
        <v>1750</v>
      </c>
      <c r="F68" s="43">
        <f>SUM(F66:F67)</f>
        <v>1750</v>
      </c>
      <c r="G68" s="43">
        <f>SUM(G66:G67)</f>
        <v>3500</v>
      </c>
      <c r="H68" s="43"/>
    </row>
    <row r="69" spans="1:8" s="1" customFormat="1" ht="13.5" thickBot="1">
      <c r="A69" s="30"/>
      <c r="B69" s="30"/>
      <c r="C69" s="43"/>
      <c r="D69" s="43"/>
      <c r="E69" s="43"/>
      <c r="F69" s="43"/>
      <c r="G69" s="43"/>
      <c r="H69" s="43"/>
    </row>
    <row r="70" spans="1:8" ht="16.5" thickBot="1">
      <c r="A70" s="17" t="s">
        <v>22</v>
      </c>
      <c r="B70" s="76">
        <f>B68+B56+B38</f>
        <v>360545.57</v>
      </c>
      <c r="C70" s="113">
        <f>C68+C64+C56+C50+C43+C38</f>
        <v>115.88999999999987</v>
      </c>
      <c r="D70" s="113">
        <f t="shared" ref="D70:G70" si="7">D68+D64+D56+D50+D43+D38</f>
        <v>948.6</v>
      </c>
      <c r="E70" s="113">
        <f t="shared" si="7"/>
        <v>179740.54</v>
      </c>
      <c r="F70" s="113">
        <f t="shared" si="7"/>
        <v>179740.54</v>
      </c>
      <c r="G70" s="113">
        <f t="shared" si="7"/>
        <v>360545.57</v>
      </c>
      <c r="H70" s="29"/>
    </row>
    <row r="71" spans="1:8" s="1" customFormat="1">
      <c r="A71" s="30"/>
      <c r="B71" s="30"/>
      <c r="C71" s="43"/>
      <c r="D71" s="43"/>
      <c r="E71" s="43"/>
      <c r="F71" s="43"/>
      <c r="G71" s="43"/>
      <c r="H71" s="43"/>
    </row>
    <row r="72" spans="1:8" ht="18">
      <c r="A72" s="56" t="s">
        <v>102</v>
      </c>
      <c r="B72" s="112"/>
      <c r="C72" s="58">
        <f>C70+C31</f>
        <v>196397.93000000002</v>
      </c>
      <c r="D72" s="58">
        <f>D70+D31</f>
        <v>195697.31999999998</v>
      </c>
      <c r="E72" s="58">
        <f>E70+E31</f>
        <v>506643.94999999995</v>
      </c>
      <c r="F72" s="58">
        <f>F70+F31</f>
        <v>506643.94999999995</v>
      </c>
      <c r="G72" s="59">
        <f>G70+G31</f>
        <v>1405383.15</v>
      </c>
    </row>
    <row r="76" spans="1:8">
      <c r="A76" s="30"/>
      <c r="B76" s="30"/>
      <c r="C76" s="24"/>
      <c r="D76" s="24"/>
    </row>
  </sheetData>
  <printOptions horizontalCentered="1" gridLines="1"/>
  <pageMargins left="0.27" right="0.25" top="0.6" bottom="0.56000000000000005" header="0.27" footer="0.21"/>
  <pageSetup scale="86" fitToHeight="7" orientation="landscape" r:id="rId1"/>
  <headerFooter>
    <oddFooter>&amp;L&amp;F&amp;RPage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/>
  <cols>
    <col min="1" max="1" width="62.85546875" style="4" bestFit="1" customWidth="1"/>
    <col min="2" max="2" width="20.7109375" style="4" bestFit="1" customWidth="1"/>
    <col min="3" max="4" width="16.28515625" style="2" bestFit="1" customWidth="1"/>
    <col min="5" max="5" width="16.28515625" style="3" bestFit="1" customWidth="1"/>
    <col min="6" max="6" width="16.28515625" style="4" bestFit="1" customWidth="1"/>
    <col min="7" max="7" width="18" style="4" bestFit="1" customWidth="1"/>
    <col min="8" max="16384" width="9.140625" style="4"/>
  </cols>
  <sheetData>
    <row r="1" spans="1:7">
      <c r="A1" s="1" t="s">
        <v>96</v>
      </c>
      <c r="B1" s="1"/>
    </row>
    <row r="2" spans="1:7">
      <c r="A2" s="1"/>
      <c r="B2" s="1"/>
    </row>
    <row r="3" spans="1:7" s="8" customFormat="1" ht="20.25" customHeight="1" thickBot="1">
      <c r="A3" s="5" t="s">
        <v>69</v>
      </c>
      <c r="B3" s="5"/>
      <c r="C3" s="6"/>
      <c r="D3" s="6"/>
      <c r="E3" s="7"/>
    </row>
    <row r="4" spans="1:7" s="9" customFormat="1" ht="26.25" thickBot="1">
      <c r="B4" s="60" t="s">
        <v>23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14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18"/>
      <c r="C6" s="19"/>
      <c r="D6" s="19"/>
      <c r="E6" s="20"/>
    </row>
    <row r="7" spans="1:7" s="9" customFormat="1" ht="16.5" thickBot="1">
      <c r="A7" s="21"/>
    </row>
    <row r="8" spans="1:7" s="25" customFormat="1" ht="13.5" thickBot="1">
      <c r="A8" s="22" t="s">
        <v>0</v>
      </c>
      <c r="B8" s="23"/>
      <c r="C8" s="24"/>
      <c r="D8" s="24"/>
      <c r="E8" s="3"/>
    </row>
    <row r="9" spans="1:7">
      <c r="B9" s="26"/>
      <c r="C9" s="27"/>
      <c r="D9" s="28"/>
      <c r="E9" s="27"/>
      <c r="F9" s="29"/>
      <c r="G9" s="29"/>
    </row>
    <row r="10" spans="1:7">
      <c r="B10" s="64"/>
      <c r="C10" s="27"/>
      <c r="D10" s="28"/>
      <c r="E10" s="27"/>
      <c r="F10" s="29"/>
      <c r="G10" s="29"/>
    </row>
    <row r="11" spans="1:7">
      <c r="A11" s="30"/>
      <c r="B11" s="31"/>
      <c r="C11" s="32"/>
      <c r="D11" s="33"/>
      <c r="E11" s="27"/>
      <c r="F11" s="29"/>
      <c r="G11" s="29"/>
    </row>
    <row r="12" spans="1:7">
      <c r="A12" s="30" t="s">
        <v>20</v>
      </c>
      <c r="B12" s="72">
        <v>3880434.4700000007</v>
      </c>
      <c r="C12" s="32">
        <f>$B12/4</f>
        <v>970108.61750000017</v>
      </c>
      <c r="D12" s="32">
        <f t="shared" ref="D12:F12" si="0">$B12/4</f>
        <v>970108.61750000017</v>
      </c>
      <c r="E12" s="32">
        <f t="shared" si="0"/>
        <v>970108.61750000017</v>
      </c>
      <c r="F12" s="32">
        <f t="shared" si="0"/>
        <v>970108.61750000017</v>
      </c>
      <c r="G12" s="43">
        <f>SUM(C12:F12)</f>
        <v>3880434.4700000007</v>
      </c>
    </row>
    <row r="13" spans="1:7">
      <c r="A13" s="34" t="s">
        <v>1</v>
      </c>
      <c r="B13" s="63"/>
      <c r="C13" s="73"/>
      <c r="D13" s="74"/>
      <c r="E13" s="75"/>
      <c r="F13" s="1"/>
      <c r="G13" s="1"/>
    </row>
    <row r="14" spans="1:7">
      <c r="B14" s="64"/>
      <c r="C14" s="32"/>
      <c r="D14" s="33"/>
      <c r="E14" s="32"/>
      <c r="F14" s="43"/>
      <c r="G14" s="43"/>
    </row>
    <row r="15" spans="1:7">
      <c r="A15" s="30"/>
      <c r="B15" s="31"/>
      <c r="C15" s="32"/>
      <c r="D15" s="33"/>
      <c r="E15" s="32"/>
      <c r="F15" s="43"/>
      <c r="G15" s="43"/>
    </row>
    <row r="16" spans="1:7">
      <c r="B16" s="64"/>
      <c r="C16" s="32"/>
      <c r="D16" s="33"/>
      <c r="E16" s="32"/>
      <c r="F16" s="43"/>
      <c r="G16" s="43"/>
    </row>
    <row r="17" spans="1:8">
      <c r="A17" s="3" t="s">
        <v>20</v>
      </c>
      <c r="B17" s="72">
        <v>5250921.8399999989</v>
      </c>
      <c r="C17" s="32">
        <f>$B17/4</f>
        <v>1312730.4599999997</v>
      </c>
      <c r="D17" s="32">
        <f t="shared" ref="D17:F17" si="1">$B17/4</f>
        <v>1312730.4599999997</v>
      </c>
      <c r="E17" s="32">
        <f t="shared" si="1"/>
        <v>1312730.4599999997</v>
      </c>
      <c r="F17" s="32">
        <f t="shared" si="1"/>
        <v>1312730.4599999997</v>
      </c>
      <c r="G17" s="43">
        <f>SUM(C17:F17)</f>
        <v>5250921.8399999989</v>
      </c>
    </row>
    <row r="18" spans="1:8">
      <c r="A18" s="34" t="s">
        <v>2</v>
      </c>
      <c r="B18" s="72"/>
      <c r="C18" s="32"/>
      <c r="D18" s="33"/>
      <c r="E18" s="32"/>
      <c r="F18" s="43"/>
      <c r="G18" s="43"/>
    </row>
    <row r="19" spans="1:8">
      <c r="B19" s="72"/>
      <c r="C19" s="32"/>
      <c r="D19" s="33"/>
      <c r="E19" s="32"/>
      <c r="F19" s="43"/>
      <c r="G19" s="43"/>
    </row>
    <row r="20" spans="1:8">
      <c r="A20" s="30"/>
      <c r="B20" s="72"/>
      <c r="C20" s="38"/>
      <c r="D20" s="33"/>
      <c r="E20" s="42"/>
      <c r="F20" s="43"/>
      <c r="G20" s="43"/>
    </row>
    <row r="21" spans="1:8" ht="13.5" thickBot="1">
      <c r="A21" s="30" t="s">
        <v>20</v>
      </c>
      <c r="B21" s="72">
        <v>16536.64</v>
      </c>
      <c r="C21" s="32">
        <f>$B21/4</f>
        <v>4134.16</v>
      </c>
      <c r="D21" s="32">
        <f t="shared" ref="D21:F21" si="2">$B21/4</f>
        <v>4134.16</v>
      </c>
      <c r="E21" s="32">
        <f t="shared" si="2"/>
        <v>4134.16</v>
      </c>
      <c r="F21" s="32">
        <f t="shared" si="2"/>
        <v>4134.16</v>
      </c>
      <c r="G21" s="43">
        <f>SUM(C21:F21)</f>
        <v>16536.64</v>
      </c>
    </row>
    <row r="22" spans="1:8" s="1" customFormat="1" ht="13.5" thickBot="1">
      <c r="A22" s="40" t="s">
        <v>4</v>
      </c>
      <c r="B22" s="72"/>
      <c r="C22" s="42"/>
      <c r="D22" s="32"/>
      <c r="E22" s="42"/>
      <c r="F22" s="43"/>
      <c r="G22" s="43"/>
    </row>
    <row r="23" spans="1:8" s="1" customFormat="1">
      <c r="A23" s="4"/>
      <c r="B23" s="72"/>
      <c r="C23" s="43"/>
      <c r="D23" s="32"/>
      <c r="E23" s="42"/>
      <c r="F23" s="43"/>
      <c r="G23" s="43"/>
    </row>
    <row r="24" spans="1:8" s="1" customFormat="1">
      <c r="A24" s="30" t="s">
        <v>20</v>
      </c>
      <c r="B24" s="72">
        <v>2328315.4200000009</v>
      </c>
      <c r="C24" s="32">
        <f>$B24/4</f>
        <v>582078.85500000021</v>
      </c>
      <c r="D24" s="32">
        <f t="shared" ref="D24:F24" si="3">$B24/4</f>
        <v>582078.85500000021</v>
      </c>
      <c r="E24" s="32">
        <f t="shared" si="3"/>
        <v>582078.85500000021</v>
      </c>
      <c r="F24" s="32">
        <f t="shared" si="3"/>
        <v>582078.85500000021</v>
      </c>
      <c r="G24" s="43">
        <f>SUM(C24:F24)</f>
        <v>2328315.4200000009</v>
      </c>
    </row>
    <row r="25" spans="1:8" s="1" customFormat="1">
      <c r="A25" s="34" t="s">
        <v>3</v>
      </c>
      <c r="B25" s="72"/>
      <c r="C25" s="48"/>
      <c r="D25" s="32"/>
      <c r="E25" s="42"/>
      <c r="F25" s="43"/>
      <c r="G25" s="43"/>
    </row>
    <row r="26" spans="1:8">
      <c r="B26" s="72"/>
      <c r="C26" s="43"/>
      <c r="D26" s="43"/>
      <c r="E26" s="42"/>
      <c r="F26" s="43"/>
      <c r="G26" s="43"/>
    </row>
    <row r="27" spans="1:8">
      <c r="A27" s="30" t="s">
        <v>20</v>
      </c>
      <c r="B27" s="72">
        <v>99219.81</v>
      </c>
      <c r="C27" s="32">
        <f>$B27/4</f>
        <v>24804.952499999999</v>
      </c>
      <c r="D27" s="32">
        <f t="shared" ref="D27:F27" si="4">$B27/4</f>
        <v>24804.952499999999</v>
      </c>
      <c r="E27" s="32">
        <f t="shared" si="4"/>
        <v>24804.952499999999</v>
      </c>
      <c r="F27" s="32">
        <f t="shared" si="4"/>
        <v>24804.952499999999</v>
      </c>
      <c r="G27" s="43">
        <f>SUM(C27:F27)</f>
        <v>99219.81</v>
      </c>
    </row>
    <row r="28" spans="1:8" ht="13.5" thickBot="1">
      <c r="A28" s="30"/>
      <c r="B28" s="72"/>
      <c r="C28" s="29"/>
      <c r="D28" s="29"/>
      <c r="E28" s="29"/>
      <c r="F28" s="29"/>
      <c r="G28" s="29"/>
    </row>
    <row r="29" spans="1:8" ht="16.5" thickBot="1">
      <c r="A29" s="17" t="s">
        <v>21</v>
      </c>
      <c r="B29" s="38">
        <f t="shared" ref="B29:G29" si="5">B27+B24+B21+B17+B12</f>
        <v>11575428.18</v>
      </c>
      <c r="C29" s="38">
        <f t="shared" si="5"/>
        <v>2893857.0449999999</v>
      </c>
      <c r="D29" s="38">
        <f t="shared" si="5"/>
        <v>2893857.0449999999</v>
      </c>
      <c r="E29" s="38">
        <f t="shared" si="5"/>
        <v>2893857.0449999999</v>
      </c>
      <c r="F29" s="38">
        <f t="shared" si="5"/>
        <v>2893857.0449999999</v>
      </c>
      <c r="G29" s="38">
        <f t="shared" si="5"/>
        <v>11575428.18</v>
      </c>
      <c r="H29" s="29"/>
    </row>
    <row r="30" spans="1:8" ht="13.5" thickBot="1">
      <c r="A30" s="30"/>
      <c r="B30" s="31"/>
      <c r="C30" s="29"/>
      <c r="D30" s="29"/>
      <c r="E30" s="29"/>
      <c r="F30" s="29"/>
      <c r="G30" s="29"/>
    </row>
    <row r="31" spans="1:8" ht="16.5" thickBot="1">
      <c r="A31" s="17" t="s">
        <v>5</v>
      </c>
      <c r="B31" s="18"/>
      <c r="C31" s="4"/>
      <c r="D31" s="4"/>
      <c r="E31" s="4"/>
    </row>
    <row r="32" spans="1:8" ht="16.5" thickBot="1">
      <c r="A32" s="46"/>
      <c r="B32" s="18"/>
      <c r="C32" s="44"/>
      <c r="D32" s="27"/>
      <c r="E32" s="39"/>
      <c r="F32" s="29"/>
      <c r="G32" s="29"/>
    </row>
    <row r="33" spans="1:8" ht="13.5" thickBot="1">
      <c r="A33" s="40" t="s">
        <v>7</v>
      </c>
      <c r="B33" s="41"/>
      <c r="C33" s="27"/>
      <c r="D33" s="27"/>
      <c r="E33" s="39"/>
      <c r="F33" s="29"/>
      <c r="G33" s="29"/>
    </row>
    <row r="34" spans="1:8">
      <c r="A34" t="s">
        <v>25</v>
      </c>
      <c r="B34" s="69">
        <v>43598</v>
      </c>
      <c r="C34" s="27">
        <f>$B34/4</f>
        <v>10899.5</v>
      </c>
      <c r="D34" s="27">
        <f t="shared" ref="D34:F39" si="6">$B34/4</f>
        <v>10899.5</v>
      </c>
      <c r="E34" s="27">
        <f t="shared" si="6"/>
        <v>10899.5</v>
      </c>
      <c r="F34" s="27">
        <f t="shared" si="6"/>
        <v>10899.5</v>
      </c>
      <c r="G34" s="29">
        <f t="shared" ref="G34:G36" si="7">SUM(C34:F34)</f>
        <v>43598</v>
      </c>
    </row>
    <row r="35" spans="1:8">
      <c r="A35" t="s">
        <v>62</v>
      </c>
      <c r="B35" s="69">
        <v>2000</v>
      </c>
      <c r="C35" s="27">
        <f t="shared" ref="C35:C39" si="8">$B35/4</f>
        <v>500</v>
      </c>
      <c r="D35" s="27">
        <f t="shared" si="6"/>
        <v>500</v>
      </c>
      <c r="E35" s="27">
        <f t="shared" si="6"/>
        <v>500</v>
      </c>
      <c r="F35" s="27">
        <f t="shared" si="6"/>
        <v>500</v>
      </c>
      <c r="G35" s="29">
        <f t="shared" si="7"/>
        <v>2000</v>
      </c>
    </row>
    <row r="36" spans="1:8">
      <c r="A36" t="s">
        <v>63</v>
      </c>
      <c r="B36" s="69">
        <v>17500</v>
      </c>
      <c r="C36" s="27">
        <f t="shared" si="8"/>
        <v>4375</v>
      </c>
      <c r="D36" s="27">
        <f t="shared" si="6"/>
        <v>4375</v>
      </c>
      <c r="E36" s="27">
        <f t="shared" si="6"/>
        <v>4375</v>
      </c>
      <c r="F36" s="27">
        <f t="shared" si="6"/>
        <v>4375</v>
      </c>
      <c r="G36" s="29">
        <f t="shared" si="7"/>
        <v>17500</v>
      </c>
    </row>
    <row r="37" spans="1:8">
      <c r="A37" t="s">
        <v>64</v>
      </c>
      <c r="B37" s="69">
        <v>1500</v>
      </c>
      <c r="C37" s="27">
        <f t="shared" si="8"/>
        <v>375</v>
      </c>
      <c r="D37" s="27">
        <f t="shared" si="6"/>
        <v>375</v>
      </c>
      <c r="E37" s="27">
        <f t="shared" si="6"/>
        <v>375</v>
      </c>
      <c r="F37" s="27">
        <f t="shared" si="6"/>
        <v>375</v>
      </c>
      <c r="G37" s="29">
        <f t="shared" ref="G37:G39" si="9">SUM(C37:F37)</f>
        <v>1500</v>
      </c>
    </row>
    <row r="38" spans="1:8">
      <c r="A38" t="s">
        <v>65</v>
      </c>
      <c r="B38" s="69">
        <v>87705.35</v>
      </c>
      <c r="C38" s="27">
        <f t="shared" si="8"/>
        <v>21926.337500000001</v>
      </c>
      <c r="D38" s="27">
        <f t="shared" si="6"/>
        <v>21926.337500000001</v>
      </c>
      <c r="E38" s="27">
        <f t="shared" si="6"/>
        <v>21926.337500000001</v>
      </c>
      <c r="F38" s="27">
        <f t="shared" si="6"/>
        <v>21926.337500000001</v>
      </c>
      <c r="G38" s="29">
        <f t="shared" si="9"/>
        <v>87705.35</v>
      </c>
    </row>
    <row r="39" spans="1:8">
      <c r="A39" t="s">
        <v>26</v>
      </c>
      <c r="B39" s="69">
        <v>23190</v>
      </c>
      <c r="C39" s="27">
        <f t="shared" si="8"/>
        <v>5797.5</v>
      </c>
      <c r="D39" s="27">
        <f t="shared" si="6"/>
        <v>5797.5</v>
      </c>
      <c r="E39" s="27">
        <f t="shared" si="6"/>
        <v>5797.5</v>
      </c>
      <c r="F39" s="27">
        <f t="shared" si="6"/>
        <v>5797.5</v>
      </c>
      <c r="G39" s="29">
        <f t="shared" si="9"/>
        <v>23190</v>
      </c>
    </row>
    <row r="40" spans="1:8">
      <c r="A40" s="30"/>
      <c r="B40" s="30"/>
      <c r="C40" s="48"/>
      <c r="D40" s="27"/>
      <c r="E40" s="39"/>
      <c r="F40" s="29"/>
      <c r="G40" s="29"/>
    </row>
    <row r="41" spans="1:8" ht="13.5" thickBot="1">
      <c r="A41" s="30" t="s">
        <v>20</v>
      </c>
      <c r="B41" s="70">
        <f>SUM(B34:B40)</f>
        <v>175493.35</v>
      </c>
      <c r="C41" s="43">
        <f t="shared" ref="C41:F41" si="10">SUM(C34:C40)</f>
        <v>43873.337500000001</v>
      </c>
      <c r="D41" s="43">
        <f t="shared" si="10"/>
        <v>43873.337500000001</v>
      </c>
      <c r="E41" s="43">
        <f t="shared" si="10"/>
        <v>43873.337500000001</v>
      </c>
      <c r="F41" s="43">
        <f t="shared" si="10"/>
        <v>43873.337500000001</v>
      </c>
      <c r="G41" s="43">
        <f>SUM(G34:G40)</f>
        <v>175493.35</v>
      </c>
      <c r="H41" s="29"/>
    </row>
    <row r="42" spans="1:8" ht="13.5" thickBot="1">
      <c r="A42" s="40" t="s">
        <v>9</v>
      </c>
      <c r="B42" s="41"/>
      <c r="C42" s="39"/>
      <c r="D42" s="39"/>
      <c r="E42" s="39"/>
      <c r="F42" s="29"/>
      <c r="G42" s="29"/>
    </row>
    <row r="43" spans="1:8">
      <c r="A43" s="41"/>
      <c r="B43" s="41"/>
      <c r="C43" s="39"/>
      <c r="D43" s="39"/>
      <c r="E43" s="39"/>
      <c r="F43" s="29"/>
      <c r="G43" s="29"/>
    </row>
    <row r="44" spans="1:8">
      <c r="A44" t="s">
        <v>29</v>
      </c>
      <c r="B44" s="69">
        <v>66795</v>
      </c>
      <c r="C44" s="27">
        <f t="shared" ref="C44:F44" si="11">$B44/4</f>
        <v>16698.75</v>
      </c>
      <c r="D44" s="27">
        <f t="shared" si="11"/>
        <v>16698.75</v>
      </c>
      <c r="E44" s="27">
        <f t="shared" si="11"/>
        <v>16698.75</v>
      </c>
      <c r="F44" s="27">
        <f t="shared" si="11"/>
        <v>16698.75</v>
      </c>
      <c r="G44" s="29">
        <f>SUM(C44:F44)</f>
        <v>66795</v>
      </c>
    </row>
    <row r="45" spans="1:8">
      <c r="A45" s="30"/>
      <c r="B45" s="30"/>
      <c r="C45" s="42"/>
      <c r="D45" s="39"/>
      <c r="E45" s="39"/>
      <c r="F45" s="29"/>
      <c r="G45" s="29"/>
    </row>
    <row r="46" spans="1:8" ht="13.5" thickBot="1">
      <c r="A46" s="30" t="s">
        <v>20</v>
      </c>
      <c r="B46" s="70">
        <f>B44</f>
        <v>66795</v>
      </c>
      <c r="C46" s="43">
        <f>SUM(C43:C45)</f>
        <v>16698.75</v>
      </c>
      <c r="D46" s="43">
        <f>SUM(D43:D45)</f>
        <v>16698.75</v>
      </c>
      <c r="E46" s="43">
        <f>SUM(E43:E45)</f>
        <v>16698.75</v>
      </c>
      <c r="F46" s="43">
        <f>SUM(F43:F45)</f>
        <v>16698.75</v>
      </c>
      <c r="G46" s="43">
        <f>SUM(G43:G45)</f>
        <v>66795</v>
      </c>
      <c r="H46" s="43"/>
    </row>
    <row r="47" spans="1:8" ht="13.5" thickBot="1">
      <c r="A47" s="40" t="s">
        <v>10</v>
      </c>
      <c r="B47" s="41"/>
      <c r="C47" s="39"/>
      <c r="D47" s="39"/>
      <c r="E47" s="39"/>
      <c r="F47" s="29"/>
      <c r="G47" s="29"/>
    </row>
    <row r="48" spans="1:8">
      <c r="A48" s="41"/>
      <c r="B48" s="41"/>
      <c r="C48" s="47"/>
      <c r="D48" s="39"/>
      <c r="E48" s="39"/>
      <c r="F48" s="29"/>
      <c r="G48" s="29"/>
    </row>
    <row r="49" spans="1:8">
      <c r="A49" t="s">
        <v>30</v>
      </c>
      <c r="B49" s="69">
        <v>500</v>
      </c>
      <c r="C49" s="27">
        <f t="shared" ref="C49:F59" si="12">$B49/4</f>
        <v>125</v>
      </c>
      <c r="D49" s="27">
        <f t="shared" si="12"/>
        <v>125</v>
      </c>
      <c r="E49" s="27">
        <f t="shared" si="12"/>
        <v>125</v>
      </c>
      <c r="F49" s="27">
        <f t="shared" si="12"/>
        <v>125</v>
      </c>
      <c r="G49" s="29">
        <f t="shared" ref="G49:G59" si="13">SUM(C49:F49)</f>
        <v>500</v>
      </c>
    </row>
    <row r="50" spans="1:8">
      <c r="A50" t="s">
        <v>31</v>
      </c>
      <c r="B50" s="69">
        <v>102270</v>
      </c>
      <c r="C50" s="27">
        <f t="shared" si="12"/>
        <v>25567.5</v>
      </c>
      <c r="D50" s="27">
        <f t="shared" si="12"/>
        <v>25567.5</v>
      </c>
      <c r="E50" s="27">
        <f t="shared" si="12"/>
        <v>25567.5</v>
      </c>
      <c r="F50" s="27">
        <f t="shared" si="12"/>
        <v>25567.5</v>
      </c>
      <c r="G50" s="29">
        <f t="shared" si="13"/>
        <v>102270</v>
      </c>
    </row>
    <row r="51" spans="1:8">
      <c r="A51" t="s">
        <v>34</v>
      </c>
      <c r="B51" s="69">
        <v>5500</v>
      </c>
      <c r="C51" s="27">
        <f t="shared" si="12"/>
        <v>1375</v>
      </c>
      <c r="D51" s="27">
        <f t="shared" si="12"/>
        <v>1375</v>
      </c>
      <c r="E51" s="27">
        <f t="shared" si="12"/>
        <v>1375</v>
      </c>
      <c r="F51" s="27">
        <f t="shared" si="12"/>
        <v>1375</v>
      </c>
      <c r="G51" s="29">
        <f t="shared" si="13"/>
        <v>5500</v>
      </c>
    </row>
    <row r="52" spans="1:8">
      <c r="A52" t="s">
        <v>35</v>
      </c>
      <c r="B52" s="69">
        <v>110793.2</v>
      </c>
      <c r="C52" s="27">
        <f t="shared" si="12"/>
        <v>27698.3</v>
      </c>
      <c r="D52" s="27">
        <f t="shared" si="12"/>
        <v>27698.3</v>
      </c>
      <c r="E52" s="27">
        <f t="shared" si="12"/>
        <v>27698.3</v>
      </c>
      <c r="F52" s="27">
        <f t="shared" si="12"/>
        <v>27698.3</v>
      </c>
      <c r="G52" s="29">
        <f t="shared" si="13"/>
        <v>110793.2</v>
      </c>
    </row>
    <row r="53" spans="1:8">
      <c r="A53" t="s">
        <v>36</v>
      </c>
      <c r="B53" s="69">
        <v>11000</v>
      </c>
      <c r="C53" s="27">
        <f t="shared" si="12"/>
        <v>2750</v>
      </c>
      <c r="D53" s="27">
        <f t="shared" si="12"/>
        <v>2750</v>
      </c>
      <c r="E53" s="27">
        <f t="shared" si="12"/>
        <v>2750</v>
      </c>
      <c r="F53" s="27">
        <f t="shared" si="12"/>
        <v>2750</v>
      </c>
      <c r="G53" s="29">
        <f t="shared" si="13"/>
        <v>11000</v>
      </c>
    </row>
    <row r="54" spans="1:8">
      <c r="A54" t="s">
        <v>38</v>
      </c>
      <c r="B54" s="69">
        <v>1300</v>
      </c>
      <c r="C54" s="27">
        <f t="shared" si="12"/>
        <v>325</v>
      </c>
      <c r="D54" s="27">
        <f t="shared" si="12"/>
        <v>325</v>
      </c>
      <c r="E54" s="27">
        <f t="shared" si="12"/>
        <v>325</v>
      </c>
      <c r="F54" s="27">
        <f t="shared" si="12"/>
        <v>325</v>
      </c>
      <c r="G54" s="29">
        <f t="shared" si="13"/>
        <v>1300</v>
      </c>
    </row>
    <row r="55" spans="1:8">
      <c r="A55" t="s">
        <v>39</v>
      </c>
      <c r="B55" s="69">
        <v>1000</v>
      </c>
      <c r="C55" s="27">
        <f t="shared" si="12"/>
        <v>250</v>
      </c>
      <c r="D55" s="27">
        <f t="shared" si="12"/>
        <v>250</v>
      </c>
      <c r="E55" s="27">
        <f t="shared" si="12"/>
        <v>250</v>
      </c>
      <c r="F55" s="27">
        <f t="shared" si="12"/>
        <v>250</v>
      </c>
      <c r="G55" s="29">
        <f t="shared" si="13"/>
        <v>1000</v>
      </c>
    </row>
    <row r="56" spans="1:8">
      <c r="A56" t="s">
        <v>41</v>
      </c>
      <c r="B56" s="69">
        <v>14000</v>
      </c>
      <c r="C56" s="27">
        <f t="shared" si="12"/>
        <v>3500</v>
      </c>
      <c r="D56" s="27">
        <f t="shared" si="12"/>
        <v>3500</v>
      </c>
      <c r="E56" s="27">
        <f t="shared" si="12"/>
        <v>3500</v>
      </c>
      <c r="F56" s="27">
        <f t="shared" si="12"/>
        <v>3500</v>
      </c>
      <c r="G56" s="29">
        <f t="shared" si="13"/>
        <v>14000</v>
      </c>
    </row>
    <row r="57" spans="1:8">
      <c r="A57" t="s">
        <v>42</v>
      </c>
      <c r="B57" s="69">
        <v>11000</v>
      </c>
      <c r="C57" s="27">
        <f t="shared" si="12"/>
        <v>2750</v>
      </c>
      <c r="D57" s="27">
        <f t="shared" si="12"/>
        <v>2750</v>
      </c>
      <c r="E57" s="27">
        <f t="shared" si="12"/>
        <v>2750</v>
      </c>
      <c r="F57" s="27">
        <f t="shared" si="12"/>
        <v>2750</v>
      </c>
      <c r="G57" s="29">
        <f t="shared" si="13"/>
        <v>11000</v>
      </c>
    </row>
    <row r="58" spans="1:8">
      <c r="A58" t="s">
        <v>43</v>
      </c>
      <c r="B58" s="69">
        <v>77001</v>
      </c>
      <c r="C58" s="27">
        <f t="shared" si="12"/>
        <v>19250.25</v>
      </c>
      <c r="D58" s="27">
        <f t="shared" si="12"/>
        <v>19250.25</v>
      </c>
      <c r="E58" s="27">
        <f t="shared" si="12"/>
        <v>19250.25</v>
      </c>
      <c r="F58" s="27">
        <f t="shared" si="12"/>
        <v>19250.25</v>
      </c>
      <c r="G58" s="29">
        <f t="shared" si="13"/>
        <v>77001</v>
      </c>
    </row>
    <row r="59" spans="1:8">
      <c r="A59" t="s">
        <v>46</v>
      </c>
      <c r="B59" s="69">
        <v>18500</v>
      </c>
      <c r="C59" s="27">
        <f t="shared" si="12"/>
        <v>4625</v>
      </c>
      <c r="D59" s="27">
        <f t="shared" si="12"/>
        <v>4625</v>
      </c>
      <c r="E59" s="27">
        <f t="shared" si="12"/>
        <v>4625</v>
      </c>
      <c r="F59" s="27">
        <f t="shared" si="12"/>
        <v>4625</v>
      </c>
      <c r="G59" s="29">
        <f t="shared" si="13"/>
        <v>18500</v>
      </c>
    </row>
    <row r="60" spans="1:8">
      <c r="A60" s="41"/>
      <c r="B60" s="41"/>
      <c r="C60" s="47"/>
      <c r="D60" s="39"/>
      <c r="E60" s="39"/>
      <c r="F60" s="29"/>
      <c r="G60" s="29"/>
    </row>
    <row r="61" spans="1:8" ht="13.5" thickBot="1">
      <c r="A61" s="30" t="s">
        <v>20</v>
      </c>
      <c r="B61" s="70">
        <f>SUM(B49:B59)</f>
        <v>352864.2</v>
      </c>
      <c r="C61" s="43">
        <f>SUM(C49:C60)</f>
        <v>88216.05</v>
      </c>
      <c r="D61" s="43">
        <f t="shared" ref="D61:G61" si="14">SUM(D49:D60)</f>
        <v>88216.05</v>
      </c>
      <c r="E61" s="43">
        <f t="shared" si="14"/>
        <v>88216.05</v>
      </c>
      <c r="F61" s="43">
        <f t="shared" si="14"/>
        <v>88216.05</v>
      </c>
      <c r="G61" s="43">
        <f t="shared" si="14"/>
        <v>352864.2</v>
      </c>
      <c r="H61" s="29"/>
    </row>
    <row r="62" spans="1:8" ht="13.5" thickBot="1">
      <c r="A62" s="40" t="s">
        <v>11</v>
      </c>
      <c r="B62" s="41"/>
      <c r="C62" s="39"/>
      <c r="D62" s="39"/>
      <c r="E62" s="39"/>
      <c r="F62" s="29"/>
      <c r="G62" s="29"/>
    </row>
    <row r="63" spans="1:8">
      <c r="A63" s="41"/>
      <c r="B63" s="41"/>
      <c r="C63" s="47"/>
      <c r="D63" s="49"/>
      <c r="E63" s="39"/>
      <c r="F63" s="29"/>
      <c r="G63" s="29"/>
    </row>
    <row r="64" spans="1:8">
      <c r="A64" t="s">
        <v>48</v>
      </c>
      <c r="B64" s="69">
        <v>5554878.2800000003</v>
      </c>
      <c r="C64" s="27">
        <f t="shared" ref="C64:F65" si="15">$B64/4</f>
        <v>1388719.57</v>
      </c>
      <c r="D64" s="27">
        <f t="shared" si="15"/>
        <v>1388719.57</v>
      </c>
      <c r="E64" s="27">
        <f t="shared" si="15"/>
        <v>1388719.57</v>
      </c>
      <c r="F64" s="27">
        <f t="shared" si="15"/>
        <v>1388719.57</v>
      </c>
      <c r="G64" s="29">
        <f>SUM(C64:F64)</f>
        <v>5554878.2800000003</v>
      </c>
    </row>
    <row r="65" spans="1:8">
      <c r="A65" t="s">
        <v>49</v>
      </c>
      <c r="B65" s="69">
        <v>36500</v>
      </c>
      <c r="C65" s="27">
        <f t="shared" si="15"/>
        <v>9125</v>
      </c>
      <c r="D65" s="27">
        <f t="shared" si="15"/>
        <v>9125</v>
      </c>
      <c r="E65" s="27">
        <f t="shared" si="15"/>
        <v>9125</v>
      </c>
      <c r="F65" s="27">
        <f t="shared" si="15"/>
        <v>9125</v>
      </c>
      <c r="G65" s="29">
        <f t="shared" ref="G65" si="16">SUM(C65:F65)</f>
        <v>36500</v>
      </c>
    </row>
    <row r="66" spans="1:8">
      <c r="A66" s="41"/>
      <c r="B66" s="41"/>
      <c r="C66" s="47"/>
      <c r="D66" s="49"/>
      <c r="E66" s="39"/>
      <c r="F66" s="29"/>
      <c r="G66" s="29"/>
    </row>
    <row r="67" spans="1:8">
      <c r="A67" s="30" t="s">
        <v>20</v>
      </c>
      <c r="B67" s="70">
        <f t="shared" ref="B67:G67" si="17">SUM(B64:B66)</f>
        <v>5591378.2800000003</v>
      </c>
      <c r="C67" s="43">
        <f t="shared" si="17"/>
        <v>1397844.57</v>
      </c>
      <c r="D67" s="43">
        <f t="shared" si="17"/>
        <v>1397844.57</v>
      </c>
      <c r="E67" s="43">
        <f t="shared" si="17"/>
        <v>1397844.57</v>
      </c>
      <c r="F67" s="43">
        <f t="shared" si="17"/>
        <v>1397844.57</v>
      </c>
      <c r="G67" s="43">
        <f t="shared" si="17"/>
        <v>5591378.2800000003</v>
      </c>
      <c r="H67" s="29"/>
    </row>
    <row r="68" spans="1:8">
      <c r="A68" s="34" t="s">
        <v>12</v>
      </c>
      <c r="B68" s="23"/>
      <c r="C68" s="48"/>
      <c r="D68" s="49"/>
      <c r="E68" s="39"/>
      <c r="F68" s="29"/>
      <c r="G68" s="29"/>
    </row>
    <row r="69" spans="1:8">
      <c r="A69" s="41"/>
      <c r="B69" s="41"/>
      <c r="C69" s="47"/>
      <c r="D69" s="39"/>
      <c r="E69" s="39"/>
      <c r="F69" s="29"/>
      <c r="G69" s="29"/>
    </row>
    <row r="70" spans="1:8">
      <c r="A70" t="s">
        <v>51</v>
      </c>
      <c r="B70" s="69">
        <v>5854500</v>
      </c>
      <c r="C70" s="27">
        <f t="shared" ref="C70:F71" si="18">$B70/4</f>
        <v>1463625</v>
      </c>
      <c r="D70" s="27">
        <f t="shared" si="18"/>
        <v>1463625</v>
      </c>
      <c r="E70" s="27">
        <f t="shared" si="18"/>
        <v>1463625</v>
      </c>
      <c r="F70" s="27">
        <f t="shared" si="18"/>
        <v>1463625</v>
      </c>
      <c r="G70" s="29">
        <f>SUM(C70:F70)</f>
        <v>5854500</v>
      </c>
    </row>
    <row r="71" spans="1:8">
      <c r="A71" t="s">
        <v>53</v>
      </c>
      <c r="B71" s="69">
        <v>1760299.4800000004</v>
      </c>
      <c r="C71" s="27">
        <f t="shared" si="18"/>
        <v>440074.87000000011</v>
      </c>
      <c r="D71" s="27">
        <f t="shared" si="18"/>
        <v>440074.87000000011</v>
      </c>
      <c r="E71" s="27">
        <f t="shared" si="18"/>
        <v>440074.87000000011</v>
      </c>
      <c r="F71" s="27">
        <f t="shared" si="18"/>
        <v>440074.87000000011</v>
      </c>
      <c r="G71" s="29">
        <f>SUM(C71:F71)</f>
        <v>1760299.4800000004</v>
      </c>
    </row>
    <row r="72" spans="1:8">
      <c r="A72" s="30"/>
      <c r="B72" s="30"/>
      <c r="C72" s="50"/>
      <c r="D72" s="39"/>
      <c r="E72" s="39"/>
      <c r="F72" s="29"/>
      <c r="G72" s="29"/>
    </row>
    <row r="73" spans="1:8">
      <c r="A73" s="30" t="s">
        <v>20</v>
      </c>
      <c r="B73" s="70">
        <f t="shared" ref="B73:G73" si="19">SUM(B70:B72)</f>
        <v>7614799.4800000004</v>
      </c>
      <c r="C73" s="43">
        <f t="shared" si="19"/>
        <v>1903699.87</v>
      </c>
      <c r="D73" s="43">
        <f t="shared" si="19"/>
        <v>1903699.87</v>
      </c>
      <c r="E73" s="43">
        <f t="shared" si="19"/>
        <v>1903699.87</v>
      </c>
      <c r="F73" s="43">
        <f t="shared" si="19"/>
        <v>1903699.87</v>
      </c>
      <c r="G73" s="43">
        <f t="shared" si="19"/>
        <v>7614799.4800000004</v>
      </c>
      <c r="H73" s="29"/>
    </row>
    <row r="74" spans="1:8">
      <c r="A74" s="51" t="s">
        <v>13</v>
      </c>
      <c r="B74" s="41"/>
      <c r="C74" s="27"/>
      <c r="D74" s="32"/>
      <c r="E74" s="42"/>
      <c r="F74" s="29"/>
      <c r="G74" s="29"/>
    </row>
    <row r="75" spans="1:8">
      <c r="A75" s="41"/>
      <c r="B75" s="41"/>
      <c r="C75" s="27"/>
      <c r="D75" s="49"/>
      <c r="E75" s="27"/>
      <c r="F75" s="29"/>
      <c r="G75" s="29"/>
    </row>
    <row r="76" spans="1:8" s="26" customFormat="1">
      <c r="A76" t="s">
        <v>55</v>
      </c>
      <c r="B76" s="69">
        <v>75000</v>
      </c>
      <c r="C76" s="27">
        <f t="shared" ref="C76:F79" si="20">$B76/4</f>
        <v>18750</v>
      </c>
      <c r="D76" s="27">
        <f t="shared" si="20"/>
        <v>18750</v>
      </c>
      <c r="E76" s="27">
        <f t="shared" si="20"/>
        <v>18750</v>
      </c>
      <c r="F76" s="27">
        <f t="shared" si="20"/>
        <v>18750</v>
      </c>
      <c r="G76" s="53">
        <f>SUM(C76:F76)</f>
        <v>75000</v>
      </c>
    </row>
    <row r="77" spans="1:8" s="26" customFormat="1">
      <c r="A77" t="s">
        <v>56</v>
      </c>
      <c r="B77" s="69">
        <v>195752</v>
      </c>
      <c r="C77" s="27">
        <f t="shared" si="20"/>
        <v>48938</v>
      </c>
      <c r="D77" s="27">
        <f t="shared" si="20"/>
        <v>48938</v>
      </c>
      <c r="E77" s="27">
        <f t="shared" si="20"/>
        <v>48938</v>
      </c>
      <c r="F77" s="27">
        <f t="shared" si="20"/>
        <v>48938</v>
      </c>
      <c r="G77" s="53">
        <f t="shared" ref="G77:G79" si="21">SUM(C77:F77)</f>
        <v>195752</v>
      </c>
    </row>
    <row r="78" spans="1:8" s="26" customFormat="1">
      <c r="A78" t="s">
        <v>57</v>
      </c>
      <c r="B78" s="69">
        <v>38500</v>
      </c>
      <c r="C78" s="27">
        <f t="shared" si="20"/>
        <v>9625</v>
      </c>
      <c r="D78" s="27">
        <f t="shared" si="20"/>
        <v>9625</v>
      </c>
      <c r="E78" s="27">
        <f t="shared" si="20"/>
        <v>9625</v>
      </c>
      <c r="F78" s="27">
        <f t="shared" si="20"/>
        <v>9625</v>
      </c>
      <c r="G78" s="53">
        <f t="shared" si="21"/>
        <v>38500</v>
      </c>
    </row>
    <row r="79" spans="1:8" s="26" customFormat="1">
      <c r="A79" t="s">
        <v>58</v>
      </c>
      <c r="B79" s="69">
        <v>6000</v>
      </c>
      <c r="C79" s="27">
        <f t="shared" si="20"/>
        <v>1500</v>
      </c>
      <c r="D79" s="27">
        <f t="shared" si="20"/>
        <v>1500</v>
      </c>
      <c r="E79" s="27">
        <f t="shared" si="20"/>
        <v>1500</v>
      </c>
      <c r="F79" s="27">
        <f t="shared" si="20"/>
        <v>1500</v>
      </c>
      <c r="G79" s="53">
        <f t="shared" si="21"/>
        <v>6000</v>
      </c>
    </row>
    <row r="80" spans="1:8" s="26" customFormat="1">
      <c r="C80" s="52"/>
      <c r="D80" s="28"/>
      <c r="E80" s="52"/>
      <c r="F80" s="53"/>
      <c r="G80" s="53"/>
    </row>
    <row r="81" spans="1:8" s="1" customFormat="1">
      <c r="A81" s="30" t="s">
        <v>20</v>
      </c>
      <c r="B81" s="70">
        <f t="shared" ref="B81:G81" si="22">SUM(B76:B80)</f>
        <v>315252</v>
      </c>
      <c r="C81" s="43">
        <f t="shared" si="22"/>
        <v>78813</v>
      </c>
      <c r="D81" s="43">
        <f t="shared" si="22"/>
        <v>78813</v>
      </c>
      <c r="E81" s="43">
        <f t="shared" si="22"/>
        <v>78813</v>
      </c>
      <c r="F81" s="43">
        <f t="shared" si="22"/>
        <v>78813</v>
      </c>
      <c r="G81" s="43">
        <f t="shared" si="22"/>
        <v>315252</v>
      </c>
      <c r="H81" s="43"/>
    </row>
    <row r="82" spans="1:8" s="1" customFormat="1" ht="13.5" thickBot="1">
      <c r="A82" s="30"/>
      <c r="B82" s="30"/>
      <c r="C82" s="43"/>
      <c r="D82" s="43"/>
      <c r="E82" s="43"/>
      <c r="F82" s="43"/>
      <c r="G82" s="43"/>
      <c r="H82" s="43"/>
    </row>
    <row r="83" spans="1:8" ht="16.5" thickBot="1">
      <c r="A83" s="17" t="s">
        <v>22</v>
      </c>
      <c r="B83" s="55"/>
      <c r="C83" s="38">
        <f>C81+C73+C67+C61+C46+C41</f>
        <v>3529145.5775000001</v>
      </c>
      <c r="D83" s="38">
        <f t="shared" ref="D83:F83" si="23">D81+D73+D67+D61+D46+D41</f>
        <v>3529145.5775000001</v>
      </c>
      <c r="E83" s="38">
        <f t="shared" si="23"/>
        <v>3529145.5775000001</v>
      </c>
      <c r="F83" s="38">
        <f t="shared" si="23"/>
        <v>3529145.5775000001</v>
      </c>
      <c r="G83" s="38">
        <f>G81+G73+G67+G61+G46+G41</f>
        <v>14116582.310000001</v>
      </c>
      <c r="H83" s="29"/>
    </row>
    <row r="84" spans="1:8" s="1" customFormat="1">
      <c r="A84" s="30"/>
      <c r="B84" s="30"/>
      <c r="C84" s="43"/>
      <c r="D84" s="43"/>
      <c r="E84" s="43"/>
      <c r="F84" s="43"/>
      <c r="G84" s="43"/>
      <c r="H84" s="43"/>
    </row>
    <row r="85" spans="1:8" ht="18">
      <c r="A85" s="56" t="s">
        <v>70</v>
      </c>
      <c r="B85" s="57"/>
      <c r="C85" s="58">
        <f>C83+C29</f>
        <v>6423002.6225000005</v>
      </c>
      <c r="D85" s="58">
        <f>D83+D29</f>
        <v>6423002.6225000005</v>
      </c>
      <c r="E85" s="58">
        <f>E83+E29</f>
        <v>6423002.6225000005</v>
      </c>
      <c r="F85" s="58">
        <f>F83+F29</f>
        <v>6423002.6225000005</v>
      </c>
      <c r="G85" s="59">
        <f>G83+G29</f>
        <v>25692010.490000002</v>
      </c>
    </row>
    <row r="89" spans="1:8">
      <c r="A89" s="30"/>
      <c r="B89" s="30"/>
      <c r="C89" s="24"/>
      <c r="D89" s="24"/>
    </row>
  </sheetData>
  <printOptions horizontalCentered="1" gridLines="1"/>
  <pageMargins left="0.27" right="0.25" top="0.6" bottom="0.56000000000000005" header="0.27" footer="0.21"/>
  <pageSetup scale="81" fitToHeight="14" orientation="landscape" r:id="rId1"/>
  <headerFooter alignWithMargins="0">
    <oddFooter>&amp;L&amp;F&amp;RPage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="90" zoomScaleNormal="90" workbookViewId="0">
      <selection activeCell="G83" sqref="G83"/>
    </sheetView>
  </sheetViews>
  <sheetFormatPr defaultRowHeight="12.75"/>
  <cols>
    <col min="1" max="1" width="62.85546875" style="4" bestFit="1" customWidth="1"/>
    <col min="2" max="2" width="22.28515625" style="4" bestFit="1" customWidth="1"/>
    <col min="3" max="4" width="16.28515625" style="2" bestFit="1" customWidth="1"/>
    <col min="5" max="5" width="18" style="3" bestFit="1" customWidth="1"/>
    <col min="6" max="7" width="18" style="4" bestFit="1" customWidth="1"/>
    <col min="8" max="8" width="10.7109375" style="4" bestFit="1" customWidth="1"/>
    <col min="9" max="16384" width="9.140625" style="4"/>
  </cols>
  <sheetData>
    <row r="1" spans="1:8">
      <c r="A1" s="1" t="s">
        <v>61</v>
      </c>
      <c r="B1" s="1"/>
    </row>
    <row r="2" spans="1:8">
      <c r="A2" s="1"/>
      <c r="B2" s="1"/>
    </row>
    <row r="3" spans="1:8" s="8" customFormat="1" ht="20.25" customHeight="1" thickBot="1">
      <c r="A3" s="5" t="s">
        <v>69</v>
      </c>
      <c r="B3" s="5"/>
      <c r="C3" s="6"/>
      <c r="D3" s="6"/>
      <c r="E3" s="7"/>
    </row>
    <row r="4" spans="1:8" s="9" customFormat="1" ht="26.25" thickBot="1">
      <c r="B4" s="60" t="s">
        <v>24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8" s="9" customFormat="1" ht="13.5" thickBot="1">
      <c r="B5" s="14"/>
      <c r="C5" s="15"/>
      <c r="D5" s="15"/>
      <c r="E5" s="16"/>
      <c r="F5" s="16"/>
      <c r="G5" s="16"/>
    </row>
    <row r="6" spans="1:8" s="9" customFormat="1" ht="16.5" thickBot="1">
      <c r="A6" s="17" t="s">
        <v>6</v>
      </c>
      <c r="B6" s="18"/>
      <c r="C6" s="19"/>
      <c r="D6" s="19"/>
      <c r="E6" s="20"/>
    </row>
    <row r="7" spans="1:8" s="9" customFormat="1" ht="16.5" thickBot="1">
      <c r="A7" s="21"/>
    </row>
    <row r="8" spans="1:8" s="25" customFormat="1" ht="13.5" thickBot="1">
      <c r="A8" s="22" t="s">
        <v>0</v>
      </c>
      <c r="B8" s="23"/>
      <c r="C8" s="24"/>
      <c r="D8" s="24"/>
      <c r="E8" s="3"/>
    </row>
    <row r="9" spans="1:8">
      <c r="B9" s="26"/>
      <c r="C9" s="27"/>
      <c r="D9" s="28"/>
      <c r="E9" s="27"/>
      <c r="F9" s="29"/>
      <c r="G9" s="29"/>
    </row>
    <row r="10" spans="1:8">
      <c r="B10" s="38"/>
      <c r="C10" s="38"/>
      <c r="D10" s="38"/>
      <c r="E10" s="38"/>
      <c r="F10" s="38"/>
      <c r="G10" s="38"/>
      <c r="H10" s="38"/>
    </row>
    <row r="11" spans="1:8">
      <c r="A11" s="30"/>
      <c r="B11" s="38"/>
      <c r="C11" s="38"/>
      <c r="D11" s="38"/>
      <c r="E11" s="38"/>
      <c r="F11" s="38"/>
      <c r="G11" s="38"/>
      <c r="H11" s="38"/>
    </row>
    <row r="12" spans="1:8">
      <c r="A12" s="30" t="s">
        <v>20</v>
      </c>
      <c r="B12" s="38">
        <v>3851149.3</v>
      </c>
      <c r="C12" s="38">
        <v>515509.07000000018</v>
      </c>
      <c r="D12" s="38">
        <v>421754.9899999997</v>
      </c>
      <c r="E12" s="38">
        <f>(B12-C12-D12)/2</f>
        <v>1456942.6199999999</v>
      </c>
      <c r="F12" s="38">
        <f>B12-C12-D12-E12</f>
        <v>1456942.6199999999</v>
      </c>
      <c r="G12" s="38">
        <f>SUM(C12:F12)</f>
        <v>3851149.3</v>
      </c>
      <c r="H12" s="38"/>
    </row>
    <row r="13" spans="1:8">
      <c r="A13" s="34" t="s">
        <v>1</v>
      </c>
      <c r="B13" s="38"/>
      <c r="C13" s="38"/>
      <c r="D13" s="38"/>
      <c r="E13" s="38"/>
      <c r="F13" s="38"/>
      <c r="G13" s="38"/>
      <c r="H13" s="38"/>
    </row>
    <row r="14" spans="1:8">
      <c r="B14" s="38"/>
      <c r="C14" s="38"/>
      <c r="D14" s="38"/>
      <c r="E14" s="38"/>
      <c r="F14" s="38"/>
      <c r="G14" s="38"/>
      <c r="H14" s="38"/>
    </row>
    <row r="15" spans="1:8">
      <c r="A15" s="30"/>
      <c r="B15" s="38"/>
      <c r="C15" s="38"/>
      <c r="D15" s="38"/>
      <c r="E15" s="38"/>
      <c r="F15" s="38"/>
      <c r="G15" s="38"/>
      <c r="H15" s="38"/>
    </row>
    <row r="16" spans="1:8">
      <c r="B16" s="38"/>
      <c r="C16" s="38"/>
      <c r="D16" s="38"/>
      <c r="E16" s="38"/>
      <c r="F16" s="38"/>
      <c r="G16" s="38"/>
      <c r="H16" s="38"/>
    </row>
    <row r="17" spans="1:8">
      <c r="A17" s="3" t="s">
        <v>20</v>
      </c>
      <c r="B17" s="38">
        <v>4489331.5699999994</v>
      </c>
      <c r="C17" s="38">
        <v>1074851.7500000002</v>
      </c>
      <c r="D17" s="38">
        <v>772328.98000000056</v>
      </c>
      <c r="E17" s="38">
        <f>(B17-C17-D17)/2</f>
        <v>1321075.4199999995</v>
      </c>
      <c r="F17" s="38">
        <f>B17-C17-D17-E17</f>
        <v>1321075.4199999995</v>
      </c>
      <c r="G17" s="38">
        <f>SUM(C17:F17)</f>
        <v>4489331.57</v>
      </c>
      <c r="H17" s="38"/>
    </row>
    <row r="18" spans="1:8">
      <c r="A18" s="34" t="s">
        <v>2</v>
      </c>
      <c r="B18" s="38"/>
      <c r="C18" s="38"/>
      <c r="D18" s="38"/>
      <c r="E18" s="38"/>
      <c r="F18" s="38"/>
      <c r="G18" s="38"/>
      <c r="H18" s="38"/>
    </row>
    <row r="19" spans="1:8">
      <c r="B19" s="38"/>
      <c r="C19" s="38"/>
      <c r="D19" s="38"/>
      <c r="E19" s="38"/>
      <c r="F19" s="38"/>
      <c r="G19" s="38"/>
      <c r="H19" s="38"/>
    </row>
    <row r="20" spans="1:8">
      <c r="A20" s="30"/>
      <c r="B20" s="38"/>
      <c r="C20" s="38"/>
      <c r="D20" s="38"/>
      <c r="E20" s="38"/>
      <c r="F20" s="38"/>
      <c r="G20" s="38"/>
      <c r="H20" s="38"/>
    </row>
    <row r="21" spans="1:8">
      <c r="B21" s="38"/>
      <c r="C21" s="38"/>
      <c r="D21" s="38"/>
      <c r="E21" s="38"/>
      <c r="F21" s="38"/>
      <c r="G21" s="38"/>
      <c r="H21" s="38"/>
    </row>
    <row r="22" spans="1:8">
      <c r="A22" s="30"/>
      <c r="B22" s="38"/>
      <c r="C22" s="38"/>
      <c r="D22" s="38"/>
      <c r="E22" s="38"/>
      <c r="F22" s="38"/>
      <c r="G22" s="38"/>
      <c r="H22" s="38"/>
    </row>
    <row r="23" spans="1:8" ht="13.5" thickBot="1">
      <c r="A23" s="30" t="s">
        <v>20</v>
      </c>
      <c r="B23" s="38">
        <v>16536.64</v>
      </c>
      <c r="C23" s="38">
        <v>34890.729999999996</v>
      </c>
      <c r="D23" s="38">
        <v>2883.090000000002</v>
      </c>
      <c r="E23" s="38">
        <v>0</v>
      </c>
      <c r="F23" s="38">
        <v>0</v>
      </c>
      <c r="G23" s="38">
        <f>SUM(C23:F23)</f>
        <v>37773.82</v>
      </c>
      <c r="H23" s="38"/>
    </row>
    <row r="24" spans="1:8" s="1" customFormat="1" ht="13.5" thickBot="1">
      <c r="A24" s="40" t="s">
        <v>4</v>
      </c>
      <c r="B24" s="38"/>
      <c r="C24" s="38"/>
      <c r="D24" s="38"/>
      <c r="E24" s="38"/>
      <c r="F24" s="38"/>
      <c r="G24" s="38"/>
      <c r="H24" s="38"/>
    </row>
    <row r="25" spans="1:8" s="1" customFormat="1">
      <c r="A25" s="4"/>
      <c r="B25" s="38"/>
      <c r="C25" s="38"/>
      <c r="D25" s="38"/>
      <c r="E25" s="38"/>
      <c r="F25" s="38"/>
      <c r="G25" s="38"/>
      <c r="H25" s="38"/>
    </row>
    <row r="26" spans="1:8" s="1" customFormat="1">
      <c r="A26" s="30" t="s">
        <v>20</v>
      </c>
      <c r="B26" s="38">
        <v>2044433.6099999994</v>
      </c>
      <c r="C26" s="38">
        <v>358969.59</v>
      </c>
      <c r="D26" s="38">
        <v>279748.65000000002</v>
      </c>
      <c r="E26" s="38">
        <f>(B26-C26-D26)/2</f>
        <v>702857.68499999959</v>
      </c>
      <c r="F26" s="38">
        <f>B26-C26-D26-E26-21237</f>
        <v>681620.68499999959</v>
      </c>
      <c r="G26" s="38">
        <f>SUM(C26:F26)</f>
        <v>2023196.6099999992</v>
      </c>
      <c r="H26" s="38"/>
    </row>
    <row r="27" spans="1:8" s="1" customFormat="1">
      <c r="A27" s="34" t="s">
        <v>3</v>
      </c>
      <c r="B27" s="38"/>
      <c r="C27" s="38"/>
      <c r="D27" s="38"/>
      <c r="E27" s="38"/>
      <c r="F27" s="38"/>
      <c r="G27" s="38"/>
      <c r="H27" s="38"/>
    </row>
    <row r="28" spans="1:8">
      <c r="B28" s="38"/>
      <c r="C28" s="38"/>
      <c r="D28" s="38"/>
      <c r="E28" s="38"/>
      <c r="F28" s="38"/>
      <c r="G28" s="38"/>
      <c r="H28" s="38"/>
    </row>
    <row r="29" spans="1:8">
      <c r="A29" s="30" t="s">
        <v>20</v>
      </c>
      <c r="B29" s="38">
        <v>99219.81</v>
      </c>
      <c r="C29" s="38">
        <v>1712.94</v>
      </c>
      <c r="D29" s="38">
        <v>-77.47</v>
      </c>
      <c r="E29" s="38">
        <f>(B29-C29-D29)/2</f>
        <v>48792.17</v>
      </c>
      <c r="F29" s="38">
        <f>B29-C29-D29-E29</f>
        <v>48792.17</v>
      </c>
      <c r="G29" s="38">
        <f>SUM(C29:F29)</f>
        <v>99219.81</v>
      </c>
      <c r="H29" s="38"/>
    </row>
    <row r="30" spans="1:8" ht="13.5" thickBot="1">
      <c r="A30" s="30"/>
      <c r="B30" s="38"/>
      <c r="C30" s="38"/>
      <c r="D30" s="38"/>
      <c r="E30" s="38"/>
      <c r="F30" s="38"/>
      <c r="G30" s="38"/>
      <c r="H30" s="38"/>
    </row>
    <row r="31" spans="1:8" ht="16.5" thickBot="1">
      <c r="A31" s="17" t="s">
        <v>21</v>
      </c>
      <c r="B31" s="38">
        <f>B29+B26+B23+B17+B12</f>
        <v>10500670.93</v>
      </c>
      <c r="C31" s="38">
        <f>C29+C26+C23+C17+C12</f>
        <v>1985934.0800000005</v>
      </c>
      <c r="D31" s="38">
        <f t="shared" ref="D31:G31" si="0">D29+D26+D23+D17+D12</f>
        <v>1476638.2400000005</v>
      </c>
      <c r="E31" s="38">
        <f t="shared" si="0"/>
        <v>3529667.8949999986</v>
      </c>
      <c r="F31" s="38">
        <f t="shared" si="0"/>
        <v>3508430.8949999986</v>
      </c>
      <c r="G31" s="38">
        <f t="shared" si="0"/>
        <v>10500671.109999999</v>
      </c>
      <c r="H31" s="43"/>
    </row>
    <row r="32" spans="1:8" ht="13.5" thickBot="1">
      <c r="A32" s="30"/>
      <c r="B32" s="31"/>
      <c r="C32" s="29"/>
      <c r="D32" s="29"/>
      <c r="E32" s="29"/>
      <c r="F32" s="29"/>
      <c r="G32" s="29"/>
    </row>
    <row r="33" spans="1:8" ht="16.5" thickBot="1">
      <c r="A33" s="17" t="s">
        <v>5</v>
      </c>
      <c r="B33" s="18"/>
      <c r="C33" s="4"/>
      <c r="D33" s="4"/>
      <c r="E33" s="4"/>
    </row>
    <row r="34" spans="1:8" ht="16.5" thickBot="1">
      <c r="A34" s="46"/>
      <c r="B34" s="18"/>
      <c r="C34" s="44"/>
      <c r="D34" s="27"/>
      <c r="E34" s="39"/>
      <c r="F34" s="29"/>
      <c r="G34" s="29"/>
    </row>
    <row r="35" spans="1:8" ht="13.5" thickBot="1">
      <c r="A35" s="40" t="s">
        <v>7</v>
      </c>
      <c r="B35" s="41"/>
      <c r="C35" s="27"/>
      <c r="D35" s="27"/>
      <c r="E35" s="39"/>
      <c r="F35" s="29"/>
      <c r="G35" s="29"/>
    </row>
    <row r="36" spans="1:8">
      <c r="A36" s="108" t="s">
        <v>25</v>
      </c>
      <c r="B36" s="96">
        <v>54393.22</v>
      </c>
      <c r="C36" s="98">
        <v>33.5</v>
      </c>
      <c r="D36" s="98">
        <v>5297.46</v>
      </c>
      <c r="E36" s="45">
        <f t="shared" ref="E36:E41" si="1">(B36-C36-D36)/2</f>
        <v>24531.13</v>
      </c>
      <c r="F36" s="45">
        <f t="shared" ref="F36:F41" si="2">B36-C36-D36-E36</f>
        <v>24531.13</v>
      </c>
      <c r="G36" s="45">
        <f t="shared" ref="G36:G41" si="3">SUM(C36:F36)</f>
        <v>54393.22</v>
      </c>
    </row>
    <row r="37" spans="1:8">
      <c r="A37" s="68" t="s">
        <v>62</v>
      </c>
      <c r="B37" s="96">
        <v>2000</v>
      </c>
      <c r="C37" s="98">
        <v>0</v>
      </c>
      <c r="D37" s="98">
        <v>1766.18</v>
      </c>
      <c r="E37" s="45">
        <f t="shared" si="1"/>
        <v>116.90999999999997</v>
      </c>
      <c r="F37" s="45">
        <f t="shared" si="2"/>
        <v>116.90999999999997</v>
      </c>
      <c r="G37" s="45">
        <f t="shared" si="3"/>
        <v>2000</v>
      </c>
    </row>
    <row r="38" spans="1:8">
      <c r="A38" s="68" t="s">
        <v>63</v>
      </c>
      <c r="B38" s="94">
        <v>19000</v>
      </c>
      <c r="C38" s="69">
        <v>231.36</v>
      </c>
      <c r="D38" s="69">
        <v>2482.3599999999997</v>
      </c>
      <c r="E38" s="45">
        <f t="shared" si="1"/>
        <v>8143.1399999999994</v>
      </c>
      <c r="F38" s="45">
        <f t="shared" si="2"/>
        <v>8143.1399999999994</v>
      </c>
      <c r="G38" s="45">
        <f t="shared" si="3"/>
        <v>19000</v>
      </c>
    </row>
    <row r="39" spans="1:8">
      <c r="A39" s="68" t="s">
        <v>64</v>
      </c>
      <c r="B39" s="94">
        <v>2200</v>
      </c>
      <c r="C39" s="69">
        <v>0</v>
      </c>
      <c r="D39" s="69">
        <v>380.85</v>
      </c>
      <c r="E39" s="45">
        <f t="shared" si="1"/>
        <v>909.57500000000005</v>
      </c>
      <c r="F39" s="45">
        <f t="shared" si="2"/>
        <v>909.57500000000005</v>
      </c>
      <c r="G39" s="45">
        <f t="shared" si="3"/>
        <v>2200</v>
      </c>
    </row>
    <row r="40" spans="1:8">
      <c r="A40" s="68" t="s">
        <v>65</v>
      </c>
      <c r="B40" s="94">
        <v>68455.53</v>
      </c>
      <c r="C40" s="69">
        <v>335.19999999999982</v>
      </c>
      <c r="D40" s="69">
        <v>5874.84</v>
      </c>
      <c r="E40" s="45">
        <f t="shared" si="1"/>
        <v>31122.745000000003</v>
      </c>
      <c r="F40" s="45">
        <f t="shared" si="2"/>
        <v>31122.745000000003</v>
      </c>
      <c r="G40" s="45">
        <f t="shared" si="3"/>
        <v>68455.53</v>
      </c>
    </row>
    <row r="41" spans="1:8">
      <c r="A41" s="68" t="s">
        <v>26</v>
      </c>
      <c r="B41" s="94">
        <v>12400</v>
      </c>
      <c r="C41" s="69">
        <v>2166.39</v>
      </c>
      <c r="D41" s="69">
        <v>2928.45</v>
      </c>
      <c r="E41" s="45">
        <f t="shared" si="1"/>
        <v>3652.5800000000004</v>
      </c>
      <c r="F41" s="45">
        <f t="shared" si="2"/>
        <v>3652.5800000000004</v>
      </c>
      <c r="G41" s="45">
        <f t="shared" si="3"/>
        <v>12400</v>
      </c>
    </row>
    <row r="42" spans="1:8">
      <c r="A42" s="30"/>
      <c r="B42" s="30"/>
      <c r="C42" s="48"/>
      <c r="D42" s="27"/>
      <c r="E42" s="39"/>
      <c r="F42" s="29"/>
      <c r="G42" s="29">
        <f t="shared" ref="G42" si="4">SUM(C42:F42)</f>
        <v>0</v>
      </c>
    </row>
    <row r="43" spans="1:8" ht="13.5" thickBot="1">
      <c r="A43" s="30" t="s">
        <v>20</v>
      </c>
      <c r="B43" s="70">
        <f>SUM(B36:B42)</f>
        <v>158448.75</v>
      </c>
      <c r="C43" s="70">
        <f t="shared" ref="C43:G43" si="5">SUM(C36:C42)</f>
        <v>2766.45</v>
      </c>
      <c r="D43" s="70">
        <f t="shared" si="5"/>
        <v>18730.14</v>
      </c>
      <c r="E43" s="70">
        <f t="shared" si="5"/>
        <v>68476.08</v>
      </c>
      <c r="F43" s="70">
        <f t="shared" si="5"/>
        <v>68476.08</v>
      </c>
      <c r="G43" s="70">
        <f t="shared" si="5"/>
        <v>158448.75</v>
      </c>
      <c r="H43" s="29"/>
    </row>
    <row r="44" spans="1:8" ht="13.5" thickBot="1">
      <c r="A44" s="40" t="s">
        <v>9</v>
      </c>
      <c r="B44" s="41"/>
      <c r="C44" s="39"/>
      <c r="D44" s="39"/>
      <c r="E44" s="39"/>
      <c r="F44" s="29"/>
      <c r="G44" s="29"/>
    </row>
    <row r="45" spans="1:8">
      <c r="A45" s="108" t="s">
        <v>29</v>
      </c>
      <c r="B45" s="94">
        <v>51836</v>
      </c>
      <c r="C45" s="39">
        <v>0</v>
      </c>
      <c r="D45" s="39">
        <v>0</v>
      </c>
      <c r="E45" s="45">
        <f t="shared" ref="E45" si="6">(B45-C45-D45)/2</f>
        <v>25918</v>
      </c>
      <c r="F45" s="45">
        <f t="shared" ref="F45" si="7">B45-C45-D45-E45</f>
        <v>25918</v>
      </c>
      <c r="G45" s="45">
        <f t="shared" ref="G45" si="8">SUM(C45:F45)</f>
        <v>51836</v>
      </c>
    </row>
    <row r="46" spans="1:8">
      <c r="A46" s="30"/>
      <c r="B46" s="30"/>
      <c r="C46" s="42"/>
      <c r="D46" s="39"/>
      <c r="E46" s="39"/>
      <c r="F46" s="29"/>
      <c r="G46" s="29"/>
    </row>
    <row r="47" spans="1:8" ht="13.5" thickBot="1">
      <c r="A47" s="30" t="s">
        <v>20</v>
      </c>
      <c r="B47" s="70">
        <f>B45</f>
        <v>51836</v>
      </c>
      <c r="C47" s="43">
        <f>SUM(C45:C46)</f>
        <v>0</v>
      </c>
      <c r="D47" s="43">
        <f>SUM(D45:D46)</f>
        <v>0</v>
      </c>
      <c r="E47" s="43">
        <f>SUM(E45:E46)</f>
        <v>25918</v>
      </c>
      <c r="F47" s="43">
        <f>SUM(F45:F46)</f>
        <v>25918</v>
      </c>
      <c r="G47" s="43">
        <f>SUM(G45:G46)</f>
        <v>51836</v>
      </c>
      <c r="H47" s="29"/>
    </row>
    <row r="48" spans="1:8" ht="13.5" thickBot="1">
      <c r="A48" s="40" t="s">
        <v>10</v>
      </c>
      <c r="B48" s="41"/>
      <c r="C48" s="39"/>
      <c r="D48" s="39"/>
      <c r="E48" s="39"/>
      <c r="F48" s="29"/>
      <c r="G48" s="29"/>
    </row>
    <row r="49" spans="1:8">
      <c r="A49" s="108" t="s">
        <v>30</v>
      </c>
      <c r="B49" s="94">
        <v>875</v>
      </c>
      <c r="C49" s="98">
        <v>0</v>
      </c>
      <c r="D49" s="98">
        <v>320</v>
      </c>
      <c r="E49" s="45">
        <f t="shared" ref="E49:E61" si="9">(B49-C49-D49)/2</f>
        <v>277.5</v>
      </c>
      <c r="F49" s="45">
        <f t="shared" ref="F49:F61" si="10">B49-C49-D49-E49</f>
        <v>277.5</v>
      </c>
      <c r="G49" s="45">
        <f t="shared" ref="G49:G61" si="11">SUM(C49:F49)</f>
        <v>875</v>
      </c>
    </row>
    <row r="50" spans="1:8">
      <c r="A50" s="68" t="s">
        <v>31</v>
      </c>
      <c r="B50" s="94">
        <v>138515.35999999999</v>
      </c>
      <c r="C50" s="69">
        <v>3861.7</v>
      </c>
      <c r="D50" s="69">
        <v>2223.7399999999998</v>
      </c>
      <c r="E50" s="45">
        <f t="shared" si="9"/>
        <v>66214.959999999992</v>
      </c>
      <c r="F50" s="45">
        <f t="shared" si="10"/>
        <v>66214.959999999992</v>
      </c>
      <c r="G50" s="45">
        <f t="shared" si="11"/>
        <v>138515.35999999999</v>
      </c>
    </row>
    <row r="51" spans="1:8">
      <c r="A51" s="68" t="s">
        <v>34</v>
      </c>
      <c r="B51" s="94">
        <v>3000</v>
      </c>
      <c r="C51" s="69">
        <v>0</v>
      </c>
      <c r="D51" s="69">
        <v>0</v>
      </c>
      <c r="E51" s="45">
        <f t="shared" si="9"/>
        <v>1500</v>
      </c>
      <c r="F51" s="45">
        <f t="shared" si="10"/>
        <v>1500</v>
      </c>
      <c r="G51" s="45">
        <f t="shared" si="11"/>
        <v>3000</v>
      </c>
    </row>
    <row r="52" spans="1:8">
      <c r="A52" s="68" t="s">
        <v>35</v>
      </c>
      <c r="B52" s="94">
        <v>119661</v>
      </c>
      <c r="C52" s="69">
        <v>289.94000000000005</v>
      </c>
      <c r="D52" s="69">
        <v>13141.84</v>
      </c>
      <c r="E52" s="45">
        <f t="shared" si="9"/>
        <v>53114.61</v>
      </c>
      <c r="F52" s="45">
        <f>B52-C52-D52-E52-3327.22</f>
        <v>49787.39</v>
      </c>
      <c r="G52" s="45">
        <f t="shared" si="11"/>
        <v>116333.78</v>
      </c>
    </row>
    <row r="53" spans="1:8">
      <c r="A53" s="68" t="s">
        <v>36</v>
      </c>
      <c r="B53" s="94">
        <v>4850</v>
      </c>
      <c r="C53" s="69">
        <v>350</v>
      </c>
      <c r="D53" s="69">
        <v>2183.33</v>
      </c>
      <c r="E53" s="45">
        <f t="shared" si="9"/>
        <v>1158.335</v>
      </c>
      <c r="F53" s="45">
        <f t="shared" si="10"/>
        <v>1158.335</v>
      </c>
      <c r="G53" s="45">
        <f t="shared" si="11"/>
        <v>4850</v>
      </c>
    </row>
    <row r="54" spans="1:8">
      <c r="A54" s="68" t="s">
        <v>37</v>
      </c>
      <c r="B54" s="94">
        <v>250</v>
      </c>
      <c r="C54" s="69">
        <v>0</v>
      </c>
      <c r="D54" s="69">
        <v>3577.22</v>
      </c>
      <c r="E54" s="45">
        <v>0</v>
      </c>
      <c r="F54" s="45">
        <v>0</v>
      </c>
      <c r="G54" s="45">
        <f t="shared" si="11"/>
        <v>3577.22</v>
      </c>
      <c r="H54" s="106"/>
    </row>
    <row r="55" spans="1:8">
      <c r="A55" s="68" t="s">
        <v>38</v>
      </c>
      <c r="B55" s="94">
        <v>4300</v>
      </c>
      <c r="C55" s="69">
        <v>0</v>
      </c>
      <c r="D55" s="69">
        <v>0</v>
      </c>
      <c r="E55" s="45">
        <f t="shared" si="9"/>
        <v>2150</v>
      </c>
      <c r="F55" s="45">
        <f t="shared" si="10"/>
        <v>2150</v>
      </c>
      <c r="G55" s="45">
        <f t="shared" si="11"/>
        <v>4300</v>
      </c>
    </row>
    <row r="56" spans="1:8">
      <c r="A56" s="68" t="s">
        <v>39</v>
      </c>
      <c r="B56" s="94">
        <v>1000</v>
      </c>
      <c r="C56" s="69">
        <v>56.05</v>
      </c>
      <c r="D56" s="69">
        <v>98.700000000000017</v>
      </c>
      <c r="E56" s="45">
        <f t="shared" si="9"/>
        <v>422.625</v>
      </c>
      <c r="F56" s="45">
        <f t="shared" si="10"/>
        <v>422.625</v>
      </c>
      <c r="G56" s="45">
        <f t="shared" si="11"/>
        <v>1000</v>
      </c>
    </row>
    <row r="57" spans="1:8">
      <c r="A57" s="68" t="s">
        <v>41</v>
      </c>
      <c r="B57" s="94">
        <v>16900</v>
      </c>
      <c r="C57" s="69">
        <v>400</v>
      </c>
      <c r="D57" s="69">
        <v>700</v>
      </c>
      <c r="E57" s="45">
        <f t="shared" si="9"/>
        <v>7900</v>
      </c>
      <c r="F57" s="45">
        <f t="shared" si="10"/>
        <v>7900</v>
      </c>
      <c r="G57" s="45">
        <f t="shared" si="11"/>
        <v>16900</v>
      </c>
    </row>
    <row r="58" spans="1:8">
      <c r="A58" s="68" t="s">
        <v>97</v>
      </c>
      <c r="B58" s="94">
        <v>11500</v>
      </c>
      <c r="C58" s="69">
        <v>0</v>
      </c>
      <c r="D58" s="69">
        <v>0</v>
      </c>
      <c r="E58" s="45">
        <f t="shared" si="9"/>
        <v>5750</v>
      </c>
      <c r="F58" s="45">
        <f t="shared" si="10"/>
        <v>5750</v>
      </c>
      <c r="G58" s="45">
        <f t="shared" si="11"/>
        <v>11500</v>
      </c>
    </row>
    <row r="59" spans="1:8">
      <c r="A59" s="68" t="s">
        <v>42</v>
      </c>
      <c r="B59" s="94">
        <v>10370.56</v>
      </c>
      <c r="C59" s="69">
        <v>675</v>
      </c>
      <c r="D59" s="69">
        <v>540</v>
      </c>
      <c r="E59" s="45">
        <f t="shared" si="9"/>
        <v>4577.78</v>
      </c>
      <c r="F59" s="45">
        <f t="shared" si="10"/>
        <v>4577.78</v>
      </c>
      <c r="G59" s="45">
        <f t="shared" si="11"/>
        <v>10370.56</v>
      </c>
    </row>
    <row r="60" spans="1:8">
      <c r="A60" s="68" t="s">
        <v>43</v>
      </c>
      <c r="B60" s="94">
        <v>11000</v>
      </c>
      <c r="C60" s="69">
        <v>0</v>
      </c>
      <c r="D60" s="69">
        <v>0</v>
      </c>
      <c r="E60" s="45">
        <f t="shared" si="9"/>
        <v>5500</v>
      </c>
      <c r="F60" s="45">
        <f t="shared" si="10"/>
        <v>5500</v>
      </c>
      <c r="G60" s="45">
        <f t="shared" si="11"/>
        <v>11000</v>
      </c>
    </row>
    <row r="61" spans="1:8">
      <c r="A61" s="68" t="s">
        <v>98</v>
      </c>
      <c r="B61" s="94">
        <v>29000</v>
      </c>
      <c r="C61" s="69">
        <v>0</v>
      </c>
      <c r="D61" s="69">
        <v>11920</v>
      </c>
      <c r="E61" s="45">
        <f t="shared" si="9"/>
        <v>8540</v>
      </c>
      <c r="F61" s="45">
        <f t="shared" si="10"/>
        <v>8540</v>
      </c>
      <c r="G61" s="45">
        <f t="shared" si="11"/>
        <v>29000</v>
      </c>
    </row>
    <row r="62" spans="1:8">
      <c r="C62" s="39"/>
      <c r="D62" s="39"/>
      <c r="E62" s="39"/>
      <c r="F62" s="29"/>
      <c r="G62" s="29"/>
    </row>
    <row r="63" spans="1:8" ht="13.5" thickBot="1">
      <c r="A63" s="30" t="s">
        <v>20</v>
      </c>
      <c r="B63" s="43">
        <f>SUM(B49:B62)</f>
        <v>351221.92</v>
      </c>
      <c r="C63" s="43">
        <f t="shared" ref="C63:F63" si="12">SUM(C49:C62)</f>
        <v>5632.69</v>
      </c>
      <c r="D63" s="43">
        <f t="shared" si="12"/>
        <v>34704.83</v>
      </c>
      <c r="E63" s="43">
        <f t="shared" si="12"/>
        <v>157105.81</v>
      </c>
      <c r="F63" s="43">
        <f t="shared" si="12"/>
        <v>153778.59</v>
      </c>
      <c r="G63" s="43">
        <f>SUM(G49:G62)</f>
        <v>351221.92</v>
      </c>
      <c r="H63" s="29"/>
    </row>
    <row r="64" spans="1:8" ht="13.5" thickBot="1">
      <c r="A64" s="40" t="s">
        <v>11</v>
      </c>
      <c r="B64" s="41"/>
      <c r="C64" s="95"/>
      <c r="D64" s="95"/>
      <c r="E64" s="39"/>
      <c r="F64" s="29"/>
      <c r="G64" s="29"/>
    </row>
    <row r="65" spans="1:8">
      <c r="A65" s="108" t="s">
        <v>48</v>
      </c>
      <c r="B65" s="94">
        <v>7070302</v>
      </c>
      <c r="C65" s="98">
        <v>-87508.429999999877</v>
      </c>
      <c r="D65" s="98">
        <v>374541.64999999991</v>
      </c>
      <c r="E65" s="45">
        <f t="shared" ref="E65" si="13">(B65-C65-D65)/2</f>
        <v>3391634.3899999997</v>
      </c>
      <c r="F65" s="45">
        <f t="shared" ref="F65" si="14">B65-C65-D65-E65</f>
        <v>3391634.3899999997</v>
      </c>
      <c r="G65" s="45">
        <f>SUM(C65:F65)-33758.22</f>
        <v>7036543.7800000003</v>
      </c>
    </row>
    <row r="66" spans="1:8">
      <c r="A66" s="68" t="s">
        <v>49</v>
      </c>
      <c r="B66" s="94">
        <v>12000</v>
      </c>
      <c r="C66" s="69">
        <v>18087.32</v>
      </c>
      <c r="D66" s="69">
        <v>27670.899999999998</v>
      </c>
      <c r="E66" s="45">
        <v>0</v>
      </c>
      <c r="F66" s="45">
        <v>0</v>
      </c>
      <c r="G66" s="45">
        <f t="shared" ref="G66" si="15">SUM(C66:F66)</f>
        <v>45758.22</v>
      </c>
      <c r="H66" s="106"/>
    </row>
    <row r="67" spans="1:8">
      <c r="A67" s="30" t="s">
        <v>14</v>
      </c>
      <c r="B67" s="30"/>
      <c r="C67" s="48"/>
      <c r="D67" s="49"/>
      <c r="E67" s="39"/>
      <c r="F67" s="29"/>
      <c r="G67" s="29"/>
    </row>
    <row r="68" spans="1:8">
      <c r="A68" s="30" t="s">
        <v>20</v>
      </c>
      <c r="B68" s="70">
        <f>SUM(B65:B67)</f>
        <v>7082302</v>
      </c>
      <c r="C68" s="43">
        <f>SUM(C65:C67)</f>
        <v>-69421.10999999987</v>
      </c>
      <c r="D68" s="43">
        <f t="shared" ref="D68:G68" si="16">SUM(D65:D67)</f>
        <v>402212.54999999993</v>
      </c>
      <c r="E68" s="43">
        <f t="shared" si="16"/>
        <v>3391634.3899999997</v>
      </c>
      <c r="F68" s="43">
        <f t="shared" si="16"/>
        <v>3391634.3899999997</v>
      </c>
      <c r="G68" s="43">
        <f t="shared" si="16"/>
        <v>7082302</v>
      </c>
      <c r="H68" s="29"/>
    </row>
    <row r="69" spans="1:8">
      <c r="A69" s="34" t="s">
        <v>12</v>
      </c>
      <c r="B69" s="23"/>
      <c r="C69" s="48"/>
      <c r="D69" s="49"/>
      <c r="E69" s="39"/>
      <c r="F69" s="29"/>
      <c r="G69" s="29"/>
    </row>
    <row r="70" spans="1:8">
      <c r="A70" s="68" t="s">
        <v>99</v>
      </c>
      <c r="B70" s="94">
        <v>2212015.8200000003</v>
      </c>
      <c r="C70" s="47">
        <v>0</v>
      </c>
      <c r="D70" s="69">
        <v>693366.22000000009</v>
      </c>
      <c r="E70" s="45">
        <f t="shared" ref="E70:E71" si="17">(B70-C70-D70)/2</f>
        <v>759324.8</v>
      </c>
      <c r="F70" s="45">
        <f t="shared" ref="F70:F71" si="18">B70-C70-D70-E70</f>
        <v>759324.8</v>
      </c>
      <c r="G70" s="45">
        <f t="shared" ref="G70:G71" si="19">SUM(C70:F70)</f>
        <v>2212015.8200000003</v>
      </c>
    </row>
    <row r="71" spans="1:8">
      <c r="A71" s="68" t="s">
        <v>51</v>
      </c>
      <c r="B71" s="94">
        <v>4587500</v>
      </c>
      <c r="C71" s="69">
        <v>186616.82999999996</v>
      </c>
      <c r="D71" s="69">
        <v>240239.58999999997</v>
      </c>
      <c r="E71" s="45">
        <f t="shared" si="17"/>
        <v>2080321.79</v>
      </c>
      <c r="F71" s="45">
        <f t="shared" si="18"/>
        <v>2080321.79</v>
      </c>
      <c r="G71" s="45">
        <f t="shared" si="19"/>
        <v>4587500</v>
      </c>
    </row>
    <row r="72" spans="1:8">
      <c r="A72" s="30"/>
      <c r="B72" s="30"/>
      <c r="C72" s="50"/>
      <c r="D72" s="39"/>
      <c r="E72" s="39"/>
      <c r="F72" s="29"/>
      <c r="G72" s="29"/>
    </row>
    <row r="73" spans="1:8">
      <c r="A73" s="30" t="s">
        <v>20</v>
      </c>
      <c r="B73" s="70">
        <f>SUM(B70:B72)</f>
        <v>6799515.8200000003</v>
      </c>
      <c r="C73" s="43">
        <f>SUM(C70:C72)</f>
        <v>186616.82999999996</v>
      </c>
      <c r="D73" s="43">
        <f t="shared" ref="D73:G73" si="20">SUM(D70:D72)</f>
        <v>933605.81</v>
      </c>
      <c r="E73" s="43">
        <f t="shared" si="20"/>
        <v>2839646.59</v>
      </c>
      <c r="F73" s="43">
        <f t="shared" si="20"/>
        <v>2839646.59</v>
      </c>
      <c r="G73" s="43">
        <f t="shared" si="20"/>
        <v>6799515.8200000003</v>
      </c>
      <c r="H73" s="29"/>
    </row>
    <row r="74" spans="1:8">
      <c r="A74" s="51" t="s">
        <v>13</v>
      </c>
      <c r="B74" s="41"/>
      <c r="C74" s="27"/>
      <c r="D74" s="32"/>
      <c r="E74" s="42"/>
      <c r="F74" s="29"/>
      <c r="G74" s="29"/>
    </row>
    <row r="75" spans="1:8">
      <c r="A75" s="68" t="s">
        <v>56</v>
      </c>
      <c r="B75" s="94">
        <v>86076.04</v>
      </c>
      <c r="C75" s="69">
        <v>2493.15</v>
      </c>
      <c r="D75" s="69">
        <v>0</v>
      </c>
      <c r="E75" s="45">
        <f t="shared" ref="E75:E77" si="21">(B75-C75-D75)/2</f>
        <v>41791.445</v>
      </c>
      <c r="F75" s="45">
        <f t="shared" ref="F75:F77" si="22">B75-C75-D75-E75</f>
        <v>41791.445</v>
      </c>
      <c r="G75" s="45">
        <f t="shared" ref="G75:G77" si="23">SUM(C75:F75)</f>
        <v>86076.040000000008</v>
      </c>
    </row>
    <row r="76" spans="1:8" s="26" customFormat="1">
      <c r="A76" s="68" t="s">
        <v>57</v>
      </c>
      <c r="B76" s="94">
        <v>56000</v>
      </c>
      <c r="C76" s="69">
        <v>445.89999999999986</v>
      </c>
      <c r="D76" s="69">
        <v>0</v>
      </c>
      <c r="E76" s="45">
        <f t="shared" si="21"/>
        <v>27777.05</v>
      </c>
      <c r="F76" s="45">
        <f t="shared" si="22"/>
        <v>27777.05</v>
      </c>
      <c r="G76" s="45">
        <f t="shared" si="23"/>
        <v>56000</v>
      </c>
    </row>
    <row r="77" spans="1:8" s="26" customFormat="1">
      <c r="A77" s="68" t="s">
        <v>58</v>
      </c>
      <c r="B77" s="94">
        <v>22000</v>
      </c>
      <c r="C77" s="69">
        <v>0</v>
      </c>
      <c r="D77" s="69">
        <v>0</v>
      </c>
      <c r="E77" s="45">
        <f t="shared" si="21"/>
        <v>11000</v>
      </c>
      <c r="F77" s="45">
        <f t="shared" si="22"/>
        <v>11000</v>
      </c>
      <c r="G77" s="45">
        <f t="shared" si="23"/>
        <v>22000</v>
      </c>
    </row>
    <row r="78" spans="1:8" s="26" customFormat="1">
      <c r="C78" s="52"/>
      <c r="D78" s="28"/>
      <c r="E78" s="52"/>
      <c r="F78" s="53"/>
      <c r="G78" s="53"/>
    </row>
    <row r="79" spans="1:8" s="1" customFormat="1">
      <c r="A79" s="30" t="s">
        <v>20</v>
      </c>
      <c r="B79" s="70">
        <f>SUM(B75:B78)</f>
        <v>164076.03999999998</v>
      </c>
      <c r="C79" s="43">
        <f>SUM(C75:C78)</f>
        <v>2939.05</v>
      </c>
      <c r="D79" s="43">
        <f t="shared" ref="D79:G79" si="24">SUM(D75:D78)</f>
        <v>0</v>
      </c>
      <c r="E79" s="43">
        <f t="shared" si="24"/>
        <v>80568.494999999995</v>
      </c>
      <c r="F79" s="43">
        <f t="shared" si="24"/>
        <v>80568.494999999995</v>
      </c>
      <c r="G79" s="43">
        <f t="shared" si="24"/>
        <v>164076.04</v>
      </c>
      <c r="H79" s="43"/>
    </row>
    <row r="80" spans="1:8" s="1" customFormat="1" ht="13.5" thickBot="1">
      <c r="A80" s="30"/>
      <c r="B80" s="30"/>
      <c r="C80" s="43"/>
      <c r="D80" s="43"/>
      <c r="E80" s="43"/>
      <c r="F80" s="43"/>
      <c r="G80" s="43"/>
      <c r="H80" s="43"/>
    </row>
    <row r="81" spans="1:8" ht="16.5" thickBot="1">
      <c r="A81" s="17" t="s">
        <v>22</v>
      </c>
      <c r="B81" s="38">
        <f>B79+B73+B68+B63+B47+B43</f>
        <v>14607400.529999999</v>
      </c>
      <c r="C81" s="38">
        <f>C79+C73+C68+C63+C47+C43</f>
        <v>128533.91000000008</v>
      </c>
      <c r="D81" s="38">
        <f t="shared" ref="D81:G81" si="25">D79+D73+D68+D63+D47+D43</f>
        <v>1389253.3299999998</v>
      </c>
      <c r="E81" s="38">
        <f t="shared" si="25"/>
        <v>6563349.3649999993</v>
      </c>
      <c r="F81" s="38">
        <f t="shared" si="25"/>
        <v>6560022.1449999996</v>
      </c>
      <c r="G81" s="38">
        <f t="shared" si="25"/>
        <v>14607400.529999999</v>
      </c>
      <c r="H81" s="29"/>
    </row>
    <row r="82" spans="1:8" s="1" customFormat="1">
      <c r="A82" s="30"/>
      <c r="B82" s="30"/>
      <c r="C82" s="43"/>
      <c r="D82" s="43"/>
      <c r="E82" s="43"/>
      <c r="F82" s="43"/>
      <c r="G82" s="43"/>
      <c r="H82" s="43"/>
    </row>
    <row r="83" spans="1:8" ht="18">
      <c r="A83" s="56" t="s">
        <v>71</v>
      </c>
      <c r="B83" s="57"/>
      <c r="C83" s="58">
        <f>C81+C31</f>
        <v>2114467.9900000007</v>
      </c>
      <c r="D83" s="58">
        <f>D81+D31</f>
        <v>2865891.5700000003</v>
      </c>
      <c r="E83" s="58">
        <f>E81+E31</f>
        <v>10093017.259999998</v>
      </c>
      <c r="F83" s="58">
        <f>F81+F31</f>
        <v>10068453.039999999</v>
      </c>
      <c r="G83" s="59">
        <f>G81+G31</f>
        <v>25108071.640000001</v>
      </c>
    </row>
    <row r="87" spans="1:8">
      <c r="A87" s="30"/>
      <c r="B87" s="30"/>
      <c r="C87" s="24"/>
      <c r="D87" s="24"/>
    </row>
  </sheetData>
  <printOptions horizontalCentered="1" gridLines="1"/>
  <pageMargins left="0.27" right="0.25" top="0.6" bottom="0.56000000000000005" header="0.27" footer="0.21"/>
  <pageSetup scale="79" fitToHeight="11" orientation="landscape" r:id="rId1"/>
  <headerFooter>
    <oddFooter>&amp;L&amp;F&amp;RPage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Normal="100" workbookViewId="0">
      <pane xSplit="1" ySplit="4" topLeftCell="B5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/>
  <cols>
    <col min="1" max="1" width="62.85546875" style="4" bestFit="1" customWidth="1"/>
    <col min="2" max="2" width="20.7109375" style="4" bestFit="1" customWidth="1"/>
    <col min="3" max="4" width="16.28515625" style="2" bestFit="1" customWidth="1"/>
    <col min="5" max="5" width="16.28515625" style="3" bestFit="1" customWidth="1"/>
    <col min="6" max="6" width="16.28515625" style="4" bestFit="1" customWidth="1"/>
    <col min="7" max="7" width="18" style="4" bestFit="1" customWidth="1"/>
    <col min="8" max="16384" width="9.140625" style="4"/>
  </cols>
  <sheetData>
    <row r="1" spans="1:7">
      <c r="A1" s="1" t="s">
        <v>61</v>
      </c>
      <c r="B1" s="1"/>
    </row>
    <row r="2" spans="1:7">
      <c r="A2" s="1"/>
      <c r="B2" s="1"/>
    </row>
    <row r="3" spans="1:7" s="8" customFormat="1" ht="20.25" customHeight="1" thickBot="1">
      <c r="A3" s="5" t="s">
        <v>68</v>
      </c>
      <c r="B3" s="5"/>
      <c r="C3" s="6"/>
      <c r="D3" s="6"/>
      <c r="E3" s="7"/>
    </row>
    <row r="4" spans="1:7" s="9" customFormat="1" ht="26.25" thickBot="1">
      <c r="B4" s="60" t="s">
        <v>23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14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18"/>
      <c r="C6" s="19"/>
      <c r="D6" s="19"/>
      <c r="E6" s="20"/>
    </row>
    <row r="7" spans="1:7" s="9" customFormat="1" ht="16.5" thickBot="1">
      <c r="A7" s="21"/>
    </row>
    <row r="8" spans="1:7" s="25" customFormat="1" ht="13.5" thickBot="1">
      <c r="A8" s="22" t="s">
        <v>0</v>
      </c>
      <c r="B8" s="23"/>
      <c r="C8" s="24"/>
      <c r="D8" s="24"/>
      <c r="E8" s="3"/>
    </row>
    <row r="9" spans="1:7">
      <c r="B9" s="26"/>
      <c r="C9" s="27"/>
      <c r="D9" s="28"/>
      <c r="E9" s="27"/>
      <c r="F9" s="29"/>
      <c r="G9" s="29"/>
    </row>
    <row r="10" spans="1:7">
      <c r="B10" s="26"/>
      <c r="C10" s="27"/>
      <c r="D10" s="28"/>
      <c r="E10" s="27"/>
      <c r="F10" s="29"/>
      <c r="G10" s="29"/>
    </row>
    <row r="11" spans="1:7">
      <c r="A11" s="30"/>
      <c r="B11" s="38"/>
      <c r="C11" s="32"/>
      <c r="D11" s="33"/>
      <c r="E11" s="27"/>
      <c r="F11" s="29"/>
      <c r="G11" s="29"/>
    </row>
    <row r="12" spans="1:7">
      <c r="A12" s="30" t="s">
        <v>20</v>
      </c>
      <c r="B12" s="38">
        <v>2825314.1800000006</v>
      </c>
      <c r="C12" s="29">
        <f>$B12/4</f>
        <v>706328.54500000016</v>
      </c>
      <c r="D12" s="29">
        <f t="shared" ref="D12:F12" si="0">$B12/4</f>
        <v>706328.54500000016</v>
      </c>
      <c r="E12" s="29">
        <f t="shared" si="0"/>
        <v>706328.54500000016</v>
      </c>
      <c r="F12" s="29">
        <f t="shared" si="0"/>
        <v>706328.54500000016</v>
      </c>
      <c r="G12" s="29">
        <f>SUM(C12:F12)</f>
        <v>2825314.1800000006</v>
      </c>
    </row>
    <row r="13" spans="1:7">
      <c r="A13" s="34" t="s">
        <v>1</v>
      </c>
      <c r="B13" s="38"/>
      <c r="C13" s="24"/>
      <c r="D13" s="35"/>
      <c r="E13" s="36"/>
      <c r="G13" s="29"/>
    </row>
    <row r="14" spans="1:7">
      <c r="B14" s="38"/>
      <c r="C14" s="27"/>
      <c r="D14" s="28"/>
      <c r="E14" s="27"/>
      <c r="F14" s="29"/>
      <c r="G14" s="29"/>
    </row>
    <row r="15" spans="1:7">
      <c r="A15" s="30"/>
      <c r="B15" s="38"/>
      <c r="C15" s="32"/>
      <c r="D15" s="28"/>
      <c r="E15" s="27"/>
      <c r="F15" s="29"/>
      <c r="G15" s="29"/>
    </row>
    <row r="16" spans="1:7">
      <c r="B16" s="38"/>
      <c r="C16" s="27"/>
      <c r="D16" s="28"/>
      <c r="E16" s="27"/>
      <c r="F16" s="29"/>
      <c r="G16" s="29"/>
    </row>
    <row r="17" spans="1:8">
      <c r="A17" s="3" t="s">
        <v>20</v>
      </c>
      <c r="B17" s="38">
        <v>3819668.89</v>
      </c>
      <c r="C17" s="29">
        <f>$B17/4</f>
        <v>954917.22250000003</v>
      </c>
      <c r="D17" s="29">
        <f t="shared" ref="D17:F17" si="1">$B17/4</f>
        <v>954917.22250000003</v>
      </c>
      <c r="E17" s="29">
        <f t="shared" si="1"/>
        <v>954917.22250000003</v>
      </c>
      <c r="F17" s="29">
        <f t="shared" si="1"/>
        <v>954917.22250000003</v>
      </c>
      <c r="G17" s="29">
        <f t="shared" ref="G17:G31" si="2">SUM(C17:F17)</f>
        <v>3819668.89</v>
      </c>
    </row>
    <row r="18" spans="1:8">
      <c r="A18" s="34" t="s">
        <v>2</v>
      </c>
      <c r="B18" s="38"/>
      <c r="C18" s="27"/>
      <c r="D18" s="28"/>
      <c r="E18" s="27"/>
      <c r="F18" s="29"/>
      <c r="G18" s="29"/>
    </row>
    <row r="19" spans="1:8">
      <c r="B19" s="38"/>
      <c r="C19" s="27"/>
      <c r="D19" s="28"/>
      <c r="E19" s="27"/>
      <c r="F19" s="29"/>
      <c r="G19" s="29"/>
    </row>
    <row r="20" spans="1:8">
      <c r="A20" s="30"/>
      <c r="B20" s="38"/>
      <c r="C20" s="32"/>
      <c r="D20" s="28"/>
      <c r="E20" s="27"/>
      <c r="F20" s="29"/>
      <c r="G20" s="29"/>
    </row>
    <row r="21" spans="1:8">
      <c r="B21" s="38"/>
      <c r="C21" s="27"/>
      <c r="D21" s="28"/>
      <c r="E21" s="27"/>
      <c r="F21" s="29"/>
      <c r="G21" s="29"/>
    </row>
    <row r="22" spans="1:8">
      <c r="A22" s="30"/>
      <c r="B22" s="38"/>
      <c r="C22" s="38"/>
      <c r="D22" s="28"/>
      <c r="E22" s="39"/>
      <c r="F22" s="29"/>
      <c r="G22" s="29"/>
    </row>
    <row r="23" spans="1:8" ht="13.5" thickBot="1">
      <c r="A23" s="30" t="s">
        <v>20</v>
      </c>
      <c r="B23" s="38"/>
      <c r="C23" s="29">
        <f>SUM(C20:C22)</f>
        <v>0</v>
      </c>
      <c r="D23" s="29">
        <f>SUM(D20:D22)</f>
        <v>0</v>
      </c>
      <c r="E23" s="29">
        <f>SUM(E20:E22)</f>
        <v>0</v>
      </c>
      <c r="F23" s="29">
        <f>SUM(F20:F22)</f>
        <v>0</v>
      </c>
      <c r="G23" s="29">
        <f t="shared" si="2"/>
        <v>0</v>
      </c>
    </row>
    <row r="24" spans="1:8" s="1" customFormat="1" ht="13.5" thickBot="1">
      <c r="A24" s="40" t="s">
        <v>4</v>
      </c>
      <c r="B24" s="38"/>
      <c r="C24" s="39"/>
      <c r="D24" s="27"/>
      <c r="E24" s="42"/>
      <c r="F24" s="43"/>
      <c r="G24" s="29"/>
    </row>
    <row r="25" spans="1:8" s="1" customFormat="1">
      <c r="A25" s="4"/>
      <c r="B25" s="38"/>
      <c r="C25" s="43"/>
      <c r="D25" s="32"/>
      <c r="E25" s="42"/>
      <c r="F25" s="43"/>
      <c r="G25" s="29"/>
    </row>
    <row r="26" spans="1:8" s="1" customFormat="1">
      <c r="A26" s="30" t="s">
        <v>20</v>
      </c>
      <c r="B26" s="38">
        <v>1694711.4800000002</v>
      </c>
      <c r="C26" s="29">
        <f>$B26/4</f>
        <v>423677.87000000005</v>
      </c>
      <c r="D26" s="29">
        <f t="shared" ref="D26:F26" si="3">$B26/4</f>
        <v>423677.87000000005</v>
      </c>
      <c r="E26" s="29">
        <f t="shared" si="3"/>
        <v>423677.87000000005</v>
      </c>
      <c r="F26" s="29">
        <f t="shared" si="3"/>
        <v>423677.87000000005</v>
      </c>
      <c r="G26" s="29">
        <f t="shared" si="2"/>
        <v>1694711.4800000002</v>
      </c>
    </row>
    <row r="27" spans="1:8" s="1" customFormat="1">
      <c r="A27" s="34" t="s">
        <v>3</v>
      </c>
      <c r="B27" s="38"/>
      <c r="C27" s="44"/>
      <c r="D27" s="27"/>
      <c r="E27" s="42"/>
      <c r="F27" s="43"/>
      <c r="G27" s="29"/>
    </row>
    <row r="28" spans="1:8">
      <c r="B28" s="38"/>
      <c r="C28" s="29"/>
      <c r="D28" s="29"/>
      <c r="E28" s="39"/>
      <c r="F28" s="29"/>
      <c r="G28" s="29"/>
    </row>
    <row r="29" spans="1:8">
      <c r="A29" s="30" t="s">
        <v>20</v>
      </c>
      <c r="B29" s="31"/>
      <c r="C29" s="29">
        <f>SUM(C27:C28)</f>
        <v>0</v>
      </c>
      <c r="D29" s="29">
        <f>SUM(D27:D28)</f>
        <v>0</v>
      </c>
      <c r="E29" s="29">
        <f>SUM(E27:E28)</f>
        <v>0</v>
      </c>
      <c r="F29" s="29">
        <f>SUM(F27:F28)</f>
        <v>0</v>
      </c>
      <c r="G29" s="29">
        <f t="shared" si="2"/>
        <v>0</v>
      </c>
    </row>
    <row r="30" spans="1:8" ht="13.5" thickBot="1">
      <c r="A30" s="30"/>
      <c r="B30" s="38"/>
      <c r="C30" s="29"/>
      <c r="D30" s="29"/>
      <c r="E30" s="29"/>
      <c r="F30" s="29"/>
      <c r="G30" s="29"/>
    </row>
    <row r="31" spans="1:8" ht="16.5" thickBot="1">
      <c r="A31" s="17" t="s">
        <v>21</v>
      </c>
      <c r="B31" s="38">
        <f>SUM(B11:B30)</f>
        <v>8339694.5500000007</v>
      </c>
      <c r="C31" s="38">
        <f>C29+C26+C23+C17+C12</f>
        <v>2084923.6375000002</v>
      </c>
      <c r="D31" s="38">
        <f>D29+D26+D23+D17+D12</f>
        <v>2084923.6375000002</v>
      </c>
      <c r="E31" s="38">
        <f>E29+E26+E23+E17+E12</f>
        <v>2084923.6375000002</v>
      </c>
      <c r="F31" s="38">
        <f>F29+F26+F23+F17+F12</f>
        <v>2084923.6375000002</v>
      </c>
      <c r="G31" s="43">
        <f t="shared" si="2"/>
        <v>8339694.5500000007</v>
      </c>
      <c r="H31" s="29"/>
    </row>
    <row r="32" spans="1:8" ht="13.5" thickBot="1">
      <c r="A32" s="30"/>
      <c r="B32" s="31"/>
      <c r="C32" s="29"/>
      <c r="D32" s="29"/>
      <c r="E32" s="29"/>
      <c r="F32" s="29"/>
      <c r="G32" s="29"/>
    </row>
    <row r="33" spans="1:8" ht="16.5" thickBot="1">
      <c r="A33" s="17" t="s">
        <v>5</v>
      </c>
      <c r="B33" s="18"/>
      <c r="C33" s="4"/>
      <c r="D33" s="4"/>
      <c r="E33" s="4"/>
    </row>
    <row r="34" spans="1:8" ht="16.5" thickBot="1">
      <c r="A34" s="46"/>
      <c r="B34" s="18"/>
      <c r="C34" s="44"/>
      <c r="D34" s="27"/>
      <c r="E34" s="39"/>
      <c r="F34" s="29"/>
      <c r="G34" s="29"/>
    </row>
    <row r="35" spans="1:8" ht="13.5" thickBot="1">
      <c r="A35" s="40" t="s">
        <v>7</v>
      </c>
      <c r="B35" s="41"/>
      <c r="C35" s="27"/>
      <c r="D35" s="27"/>
      <c r="E35" s="39"/>
      <c r="F35" s="29"/>
      <c r="G35" s="29"/>
    </row>
    <row r="36" spans="1:8">
      <c r="A36" s="41"/>
      <c r="B36" s="41"/>
      <c r="C36" s="27"/>
      <c r="D36" s="27"/>
      <c r="E36" s="39"/>
      <c r="F36" s="29"/>
      <c r="G36" s="29"/>
    </row>
    <row r="37" spans="1:8">
      <c r="A37" t="s">
        <v>25</v>
      </c>
      <c r="B37" s="69">
        <v>108097.84</v>
      </c>
      <c r="C37" s="29">
        <f t="shared" ref="C37:F42" si="4">$B37/4</f>
        <v>27024.46</v>
      </c>
      <c r="D37" s="29">
        <f t="shared" si="4"/>
        <v>27024.46</v>
      </c>
      <c r="E37" s="29">
        <f t="shared" si="4"/>
        <v>27024.46</v>
      </c>
      <c r="F37" s="29">
        <f t="shared" si="4"/>
        <v>27024.46</v>
      </c>
      <c r="G37" s="29">
        <f t="shared" ref="G37:G42" si="5">SUM(C37:F37)</f>
        <v>108097.84</v>
      </c>
    </row>
    <row r="38" spans="1:8">
      <c r="A38" t="s">
        <v>62</v>
      </c>
      <c r="B38" s="69">
        <v>93612</v>
      </c>
      <c r="C38" s="29">
        <f t="shared" si="4"/>
        <v>23403</v>
      </c>
      <c r="D38" s="29">
        <f t="shared" si="4"/>
        <v>23403</v>
      </c>
      <c r="E38" s="29">
        <f t="shared" si="4"/>
        <v>23403</v>
      </c>
      <c r="F38" s="29">
        <f t="shared" si="4"/>
        <v>23403</v>
      </c>
      <c r="G38" s="29">
        <f t="shared" si="5"/>
        <v>93612</v>
      </c>
    </row>
    <row r="39" spans="1:8">
      <c r="A39" t="s">
        <v>64</v>
      </c>
      <c r="B39" s="69">
        <v>21200</v>
      </c>
      <c r="C39" s="29">
        <f t="shared" si="4"/>
        <v>5300</v>
      </c>
      <c r="D39" s="29">
        <f t="shared" si="4"/>
        <v>5300</v>
      </c>
      <c r="E39" s="29">
        <f t="shared" si="4"/>
        <v>5300</v>
      </c>
      <c r="F39" s="29">
        <f t="shared" si="4"/>
        <v>5300</v>
      </c>
      <c r="G39" s="29">
        <f t="shared" si="5"/>
        <v>21200</v>
      </c>
    </row>
    <row r="40" spans="1:8">
      <c r="A40" t="s">
        <v>65</v>
      </c>
      <c r="B40" s="69">
        <v>2500</v>
      </c>
      <c r="C40" s="29">
        <f t="shared" si="4"/>
        <v>625</v>
      </c>
      <c r="D40" s="29">
        <f t="shared" si="4"/>
        <v>625</v>
      </c>
      <c r="E40" s="29">
        <f t="shared" si="4"/>
        <v>625</v>
      </c>
      <c r="F40" s="29">
        <f t="shared" si="4"/>
        <v>625</v>
      </c>
      <c r="G40" s="29">
        <f t="shared" si="5"/>
        <v>2500</v>
      </c>
    </row>
    <row r="41" spans="1:8">
      <c r="A41" t="s">
        <v>66</v>
      </c>
      <c r="B41" s="69">
        <v>1200</v>
      </c>
      <c r="C41" s="29">
        <f t="shared" si="4"/>
        <v>300</v>
      </c>
      <c r="D41" s="29">
        <f t="shared" si="4"/>
        <v>300</v>
      </c>
      <c r="E41" s="29">
        <f t="shared" si="4"/>
        <v>300</v>
      </c>
      <c r="F41" s="29">
        <f t="shared" si="4"/>
        <v>300</v>
      </c>
      <c r="G41" s="29">
        <f t="shared" si="5"/>
        <v>1200</v>
      </c>
    </row>
    <row r="42" spans="1:8">
      <c r="A42" t="s">
        <v>26</v>
      </c>
      <c r="B42" s="69">
        <v>6400</v>
      </c>
      <c r="C42" s="29">
        <f t="shared" si="4"/>
        <v>1600</v>
      </c>
      <c r="D42" s="29">
        <f t="shared" si="4"/>
        <v>1600</v>
      </c>
      <c r="E42" s="29">
        <f t="shared" si="4"/>
        <v>1600</v>
      </c>
      <c r="F42" s="29">
        <f t="shared" si="4"/>
        <v>1600</v>
      </c>
      <c r="G42" s="29">
        <f t="shared" si="5"/>
        <v>6400</v>
      </c>
    </row>
    <row r="43" spans="1:8">
      <c r="A43" s="30"/>
      <c r="B43" s="30"/>
      <c r="C43" s="48"/>
      <c r="D43" s="27"/>
      <c r="E43" s="39"/>
      <c r="F43" s="29"/>
      <c r="G43" s="29" t="s">
        <v>14</v>
      </c>
    </row>
    <row r="44" spans="1:8" ht="13.5" thickBot="1">
      <c r="A44" s="30" t="s">
        <v>20</v>
      </c>
      <c r="B44" s="70">
        <f>SUM(B37:B43)</f>
        <v>233009.84</v>
      </c>
      <c r="C44" s="43">
        <f>SUM(C37:C43)</f>
        <v>58252.46</v>
      </c>
      <c r="D44" s="43">
        <f t="shared" ref="D44:F44" si="6">SUM(D37:D43)</f>
        <v>58252.46</v>
      </c>
      <c r="E44" s="43">
        <f t="shared" si="6"/>
        <v>58252.46</v>
      </c>
      <c r="F44" s="43">
        <f t="shared" si="6"/>
        <v>58252.46</v>
      </c>
      <c r="G44" s="43">
        <f>SUM(G37:G42)</f>
        <v>233009.84</v>
      </c>
      <c r="H44" s="29"/>
    </row>
    <row r="45" spans="1:8" ht="13.5" thickBot="1">
      <c r="A45" s="40" t="s">
        <v>9</v>
      </c>
      <c r="B45" s="41"/>
      <c r="C45" s="39"/>
      <c r="D45" s="39"/>
      <c r="E45" s="39"/>
      <c r="F45" s="29"/>
      <c r="G45" s="29"/>
    </row>
    <row r="46" spans="1:8">
      <c r="A46" s="41"/>
      <c r="B46" s="41"/>
      <c r="C46" s="39"/>
      <c r="D46" s="39"/>
      <c r="E46" s="39"/>
      <c r="F46" s="29"/>
      <c r="G46" s="29"/>
    </row>
    <row r="47" spans="1:8">
      <c r="A47" t="s">
        <v>29</v>
      </c>
      <c r="B47" s="69">
        <v>6859</v>
      </c>
      <c r="C47" s="29">
        <f t="shared" ref="C47:F47" si="7">$B47/4</f>
        <v>1714.75</v>
      </c>
      <c r="D47" s="29">
        <f t="shared" si="7"/>
        <v>1714.75</v>
      </c>
      <c r="E47" s="29">
        <f t="shared" si="7"/>
        <v>1714.75</v>
      </c>
      <c r="F47" s="29">
        <f t="shared" si="7"/>
        <v>1714.75</v>
      </c>
      <c r="G47" s="29">
        <f t="shared" ref="G47" si="8">SUM(C47:F47)</f>
        <v>6859</v>
      </c>
    </row>
    <row r="48" spans="1:8">
      <c r="A48" s="30"/>
      <c r="B48" s="30"/>
      <c r="C48" s="42"/>
      <c r="D48" s="39"/>
      <c r="E48" s="39"/>
      <c r="F48" s="29"/>
      <c r="G48" s="29"/>
    </row>
    <row r="49" spans="1:8" ht="13.5" thickBot="1">
      <c r="A49" s="30" t="s">
        <v>20</v>
      </c>
      <c r="B49" s="70">
        <f>SUM(B47:B48)</f>
        <v>6859</v>
      </c>
      <c r="C49" s="43">
        <f>SUM(C42:C48)</f>
        <v>61567.21</v>
      </c>
      <c r="D49" s="43">
        <f t="shared" ref="D49" si="9">SUM(D42:D48)</f>
        <v>61567.21</v>
      </c>
      <c r="E49" s="43">
        <f t="shared" ref="E49" si="10">SUM(E42:E48)</f>
        <v>61567.21</v>
      </c>
      <c r="F49" s="43">
        <f t="shared" ref="F49" si="11">SUM(F42:F48)</f>
        <v>61567.21</v>
      </c>
      <c r="G49" s="43">
        <f>SUM(G47:G48)</f>
        <v>6859</v>
      </c>
      <c r="H49" s="29"/>
    </row>
    <row r="50" spans="1:8" ht="13.5" thickBot="1">
      <c r="A50" s="40" t="s">
        <v>10</v>
      </c>
      <c r="B50" s="41"/>
      <c r="C50" s="39"/>
      <c r="D50" s="39"/>
      <c r="E50" s="39"/>
      <c r="F50" s="29"/>
      <c r="G50" s="29"/>
    </row>
    <row r="51" spans="1:8">
      <c r="A51" s="41"/>
      <c r="B51" s="41"/>
      <c r="C51" s="47"/>
      <c r="D51" s="39"/>
      <c r="E51" s="39"/>
      <c r="F51" s="29"/>
      <c r="G51" s="29"/>
    </row>
    <row r="52" spans="1:8">
      <c r="A52" t="s">
        <v>31</v>
      </c>
      <c r="B52" s="69">
        <v>72400.03</v>
      </c>
      <c r="C52" s="29">
        <f t="shared" ref="C52:F62" si="12">$B52/4</f>
        <v>18100.0075</v>
      </c>
      <c r="D52" s="29">
        <f t="shared" si="12"/>
        <v>18100.0075</v>
      </c>
      <c r="E52" s="29">
        <f t="shared" si="12"/>
        <v>18100.0075</v>
      </c>
      <c r="F52" s="29">
        <f t="shared" si="12"/>
        <v>18100.0075</v>
      </c>
      <c r="G52" s="29">
        <f>SUM(C52:F52)</f>
        <v>72400.03</v>
      </c>
    </row>
    <row r="53" spans="1:8">
      <c r="A53" t="s">
        <v>32</v>
      </c>
      <c r="B53" s="69">
        <v>4850</v>
      </c>
      <c r="C53" s="29">
        <f t="shared" si="12"/>
        <v>1212.5</v>
      </c>
      <c r="D53" s="29">
        <f t="shared" si="12"/>
        <v>1212.5</v>
      </c>
      <c r="E53" s="29">
        <f t="shared" si="12"/>
        <v>1212.5</v>
      </c>
      <c r="F53" s="29">
        <f t="shared" si="12"/>
        <v>1212.5</v>
      </c>
      <c r="G53" s="29">
        <f t="shared" ref="G53:G62" si="13">SUM(C53:F53)</f>
        <v>4850</v>
      </c>
    </row>
    <row r="54" spans="1:8">
      <c r="A54" t="s">
        <v>33</v>
      </c>
      <c r="B54" s="69">
        <v>5000</v>
      </c>
      <c r="C54" s="29">
        <f t="shared" si="12"/>
        <v>1250</v>
      </c>
      <c r="D54" s="29">
        <f t="shared" si="12"/>
        <v>1250</v>
      </c>
      <c r="E54" s="29">
        <f t="shared" si="12"/>
        <v>1250</v>
      </c>
      <c r="F54" s="29">
        <f t="shared" si="12"/>
        <v>1250</v>
      </c>
      <c r="G54" s="29">
        <f t="shared" si="13"/>
        <v>5000</v>
      </c>
    </row>
    <row r="55" spans="1:8">
      <c r="A55" t="s">
        <v>35</v>
      </c>
      <c r="B55" s="69">
        <v>59000</v>
      </c>
      <c r="C55" s="29">
        <f t="shared" si="12"/>
        <v>14750</v>
      </c>
      <c r="D55" s="29">
        <f t="shared" si="12"/>
        <v>14750</v>
      </c>
      <c r="E55" s="29">
        <f t="shared" si="12"/>
        <v>14750</v>
      </c>
      <c r="F55" s="29">
        <f t="shared" si="12"/>
        <v>14750</v>
      </c>
      <c r="G55" s="29">
        <f t="shared" si="13"/>
        <v>59000</v>
      </c>
    </row>
    <row r="56" spans="1:8">
      <c r="A56" t="s">
        <v>37</v>
      </c>
      <c r="B56" s="69">
        <v>27500</v>
      </c>
      <c r="C56" s="29">
        <f t="shared" si="12"/>
        <v>6875</v>
      </c>
      <c r="D56" s="29">
        <f t="shared" si="12"/>
        <v>6875</v>
      </c>
      <c r="E56" s="29">
        <f t="shared" si="12"/>
        <v>6875</v>
      </c>
      <c r="F56" s="29">
        <f t="shared" si="12"/>
        <v>6875</v>
      </c>
      <c r="G56" s="29">
        <f t="shared" si="13"/>
        <v>27500</v>
      </c>
    </row>
    <row r="57" spans="1:8">
      <c r="A57" t="s">
        <v>38</v>
      </c>
      <c r="B57" s="69">
        <v>7272.48</v>
      </c>
      <c r="C57" s="29">
        <f t="shared" si="12"/>
        <v>1818.12</v>
      </c>
      <c r="D57" s="29">
        <f t="shared" si="12"/>
        <v>1818.12</v>
      </c>
      <c r="E57" s="29">
        <f t="shared" si="12"/>
        <v>1818.12</v>
      </c>
      <c r="F57" s="29">
        <f t="shared" si="12"/>
        <v>1818.12</v>
      </c>
      <c r="G57" s="29">
        <f t="shared" si="13"/>
        <v>7272.48</v>
      </c>
    </row>
    <row r="58" spans="1:8">
      <c r="A58" t="s">
        <v>41</v>
      </c>
      <c r="B58" s="69">
        <v>12640</v>
      </c>
      <c r="C58" s="29">
        <f t="shared" si="12"/>
        <v>3160</v>
      </c>
      <c r="D58" s="29">
        <f t="shared" si="12"/>
        <v>3160</v>
      </c>
      <c r="E58" s="29">
        <f t="shared" si="12"/>
        <v>3160</v>
      </c>
      <c r="F58" s="29">
        <f t="shared" si="12"/>
        <v>3160</v>
      </c>
      <c r="G58" s="29">
        <f t="shared" si="13"/>
        <v>12640</v>
      </c>
    </row>
    <row r="59" spans="1:8">
      <c r="A59" t="s">
        <v>42</v>
      </c>
      <c r="B59" s="69">
        <v>30000</v>
      </c>
      <c r="C59" s="29">
        <f t="shared" si="12"/>
        <v>7500</v>
      </c>
      <c r="D59" s="29">
        <f t="shared" si="12"/>
        <v>7500</v>
      </c>
      <c r="E59" s="29">
        <f t="shared" si="12"/>
        <v>7500</v>
      </c>
      <c r="F59" s="29">
        <f t="shared" si="12"/>
        <v>7500</v>
      </c>
      <c r="G59" s="29">
        <f t="shared" si="13"/>
        <v>30000</v>
      </c>
    </row>
    <row r="60" spans="1:8">
      <c r="A60" t="s">
        <v>43</v>
      </c>
      <c r="B60" s="69">
        <v>27100</v>
      </c>
      <c r="C60" s="29">
        <f t="shared" si="12"/>
        <v>6775</v>
      </c>
      <c r="D60" s="29">
        <f t="shared" si="12"/>
        <v>6775</v>
      </c>
      <c r="E60" s="29">
        <f t="shared" si="12"/>
        <v>6775</v>
      </c>
      <c r="F60" s="29">
        <f t="shared" si="12"/>
        <v>6775</v>
      </c>
      <c r="G60" s="29">
        <f t="shared" si="13"/>
        <v>27100</v>
      </c>
    </row>
    <row r="61" spans="1:8">
      <c r="A61" t="s">
        <v>45</v>
      </c>
      <c r="B61" s="69">
        <v>4000</v>
      </c>
      <c r="C61" s="29">
        <f t="shared" si="12"/>
        <v>1000</v>
      </c>
      <c r="D61" s="29">
        <f t="shared" si="12"/>
        <v>1000</v>
      </c>
      <c r="E61" s="29">
        <f t="shared" si="12"/>
        <v>1000</v>
      </c>
      <c r="F61" s="29">
        <f t="shared" si="12"/>
        <v>1000</v>
      </c>
      <c r="G61" s="29">
        <f t="shared" si="13"/>
        <v>4000</v>
      </c>
    </row>
    <row r="62" spans="1:8">
      <c r="A62" t="s">
        <v>46</v>
      </c>
      <c r="B62" s="69">
        <v>27500</v>
      </c>
      <c r="C62" s="29">
        <f t="shared" si="12"/>
        <v>6875</v>
      </c>
      <c r="D62" s="29">
        <f t="shared" si="12"/>
        <v>6875</v>
      </c>
      <c r="E62" s="29">
        <f t="shared" si="12"/>
        <v>6875</v>
      </c>
      <c r="F62" s="29">
        <f t="shared" si="12"/>
        <v>6875</v>
      </c>
      <c r="G62" s="29">
        <f t="shared" si="13"/>
        <v>27500</v>
      </c>
    </row>
    <row r="63" spans="1:8">
      <c r="A63" s="41"/>
      <c r="B63" s="41"/>
      <c r="C63" s="47"/>
      <c r="D63" s="39"/>
      <c r="E63" s="39"/>
      <c r="F63" s="29"/>
      <c r="G63" s="29"/>
    </row>
    <row r="64" spans="1:8" ht="13.5" thickBot="1">
      <c r="A64" s="30" t="s">
        <v>20</v>
      </c>
      <c r="B64" s="70">
        <f>SUM(B52:B63)</f>
        <v>277262.51</v>
      </c>
      <c r="C64" s="43">
        <f>SUM(C52:C63)</f>
        <v>69315.627500000002</v>
      </c>
      <c r="D64" s="43">
        <f t="shared" ref="D64:F64" si="14">SUM(D52:D63)</f>
        <v>69315.627500000002</v>
      </c>
      <c r="E64" s="43">
        <f t="shared" si="14"/>
        <v>69315.627500000002</v>
      </c>
      <c r="F64" s="43">
        <f t="shared" si="14"/>
        <v>69315.627500000002</v>
      </c>
      <c r="G64" s="43">
        <f>SUM(C64:F64)</f>
        <v>277262.51</v>
      </c>
      <c r="H64" s="29"/>
    </row>
    <row r="65" spans="1:8" ht="13.5" thickBot="1">
      <c r="A65" s="40" t="s">
        <v>11</v>
      </c>
      <c r="B65" s="41"/>
      <c r="C65" s="39"/>
      <c r="D65" s="39"/>
      <c r="E65" s="39"/>
      <c r="F65" s="29"/>
      <c r="G65" s="29"/>
    </row>
    <row r="66" spans="1:8">
      <c r="A66" s="41"/>
      <c r="B66" s="41"/>
      <c r="C66" s="47"/>
      <c r="D66" s="49"/>
      <c r="E66" s="39"/>
      <c r="F66" s="29"/>
      <c r="G66" s="29"/>
    </row>
    <row r="67" spans="1:8">
      <c r="A67" t="s">
        <v>48</v>
      </c>
      <c r="B67" s="69">
        <v>1181897.58</v>
      </c>
      <c r="C67" s="29">
        <f t="shared" ref="C67:F67" si="15">$B67/4</f>
        <v>295474.39500000002</v>
      </c>
      <c r="D67" s="29">
        <f t="shared" si="15"/>
        <v>295474.39500000002</v>
      </c>
      <c r="E67" s="29">
        <f t="shared" si="15"/>
        <v>295474.39500000002</v>
      </c>
      <c r="F67" s="29">
        <f t="shared" si="15"/>
        <v>295474.39500000002</v>
      </c>
      <c r="G67" s="29">
        <f t="shared" ref="G67" si="16">SUM(C67:F67)</f>
        <v>1181897.58</v>
      </c>
    </row>
    <row r="68" spans="1:8">
      <c r="A68" s="30" t="s">
        <v>14</v>
      </c>
      <c r="B68" s="30"/>
      <c r="C68" s="48"/>
      <c r="D68" s="49"/>
      <c r="E68" s="39"/>
      <c r="F68" s="29"/>
      <c r="G68" s="29"/>
    </row>
    <row r="69" spans="1:8">
      <c r="A69" s="30" t="s">
        <v>20</v>
      </c>
      <c r="B69" s="70">
        <f t="shared" ref="B69:G69" si="17">SUM(B67:B68)</f>
        <v>1181897.58</v>
      </c>
      <c r="C69" s="43">
        <f t="shared" si="17"/>
        <v>295474.39500000002</v>
      </c>
      <c r="D69" s="43">
        <f t="shared" si="17"/>
        <v>295474.39500000002</v>
      </c>
      <c r="E69" s="43">
        <f t="shared" si="17"/>
        <v>295474.39500000002</v>
      </c>
      <c r="F69" s="43">
        <f t="shared" si="17"/>
        <v>295474.39500000002</v>
      </c>
      <c r="G69" s="43">
        <f t="shared" si="17"/>
        <v>1181897.58</v>
      </c>
      <c r="H69" s="29"/>
    </row>
    <row r="70" spans="1:8">
      <c r="A70" s="34" t="s">
        <v>12</v>
      </c>
      <c r="B70" s="23"/>
      <c r="C70" s="48"/>
      <c r="D70" s="49"/>
      <c r="E70" s="39"/>
      <c r="F70" s="29"/>
      <c r="G70" s="29"/>
    </row>
    <row r="71" spans="1:8">
      <c r="A71" s="41"/>
      <c r="B71" s="41"/>
      <c r="C71" s="47"/>
      <c r="D71" s="39"/>
      <c r="E71" s="39"/>
      <c r="F71" s="29"/>
      <c r="G71" s="29"/>
    </row>
    <row r="72" spans="1:8">
      <c r="A72" t="s">
        <v>51</v>
      </c>
      <c r="B72" s="69">
        <v>77212.12</v>
      </c>
      <c r="C72" s="29">
        <f t="shared" ref="C72:F73" si="18">$B72/4</f>
        <v>19303.03</v>
      </c>
      <c r="D72" s="29">
        <f t="shared" si="18"/>
        <v>19303.03</v>
      </c>
      <c r="E72" s="29">
        <f t="shared" si="18"/>
        <v>19303.03</v>
      </c>
      <c r="F72" s="29">
        <f t="shared" si="18"/>
        <v>19303.03</v>
      </c>
      <c r="G72" s="29">
        <f>SUM(C72:F72)</f>
        <v>77212.12</v>
      </c>
    </row>
    <row r="73" spans="1:8">
      <c r="A73" t="s">
        <v>53</v>
      </c>
      <c r="B73" s="69">
        <v>1827181.84</v>
      </c>
      <c r="C73" s="29">
        <f t="shared" si="18"/>
        <v>456795.46</v>
      </c>
      <c r="D73" s="29">
        <f t="shared" si="18"/>
        <v>456795.46</v>
      </c>
      <c r="E73" s="29">
        <f t="shared" si="18"/>
        <v>456795.46</v>
      </c>
      <c r="F73" s="29">
        <f t="shared" si="18"/>
        <v>456795.46</v>
      </c>
      <c r="G73" s="29">
        <f>SUM(C73:F73)</f>
        <v>1827181.84</v>
      </c>
    </row>
    <row r="74" spans="1:8">
      <c r="A74" s="30"/>
      <c r="B74" s="30"/>
      <c r="C74" s="50"/>
      <c r="D74" s="39"/>
      <c r="E74" s="39"/>
      <c r="F74" s="29"/>
      <c r="G74" s="29">
        <f>SUM(C74:F74)</f>
        <v>0</v>
      </c>
    </row>
    <row r="75" spans="1:8">
      <c r="A75" s="30" t="s">
        <v>20</v>
      </c>
      <c r="B75" s="70">
        <f t="shared" ref="B75:G75" si="19">SUM(B72:B74)</f>
        <v>1904393.96</v>
      </c>
      <c r="C75" s="43">
        <f t="shared" si="19"/>
        <v>476098.49</v>
      </c>
      <c r="D75" s="43">
        <f t="shared" si="19"/>
        <v>476098.49</v>
      </c>
      <c r="E75" s="43">
        <f t="shared" si="19"/>
        <v>476098.49</v>
      </c>
      <c r="F75" s="43">
        <f t="shared" si="19"/>
        <v>476098.49</v>
      </c>
      <c r="G75" s="43">
        <f t="shared" si="19"/>
        <v>1904393.96</v>
      </c>
      <c r="H75" s="29"/>
    </row>
    <row r="76" spans="1:8">
      <c r="A76" s="51" t="s">
        <v>13</v>
      </c>
      <c r="B76" s="41"/>
      <c r="C76" s="27"/>
      <c r="D76" s="32"/>
      <c r="E76" s="42"/>
      <c r="F76" s="29"/>
      <c r="G76" s="29"/>
    </row>
    <row r="77" spans="1:8">
      <c r="A77" s="41"/>
      <c r="B77" s="41"/>
      <c r="C77" s="27"/>
      <c r="D77" s="49"/>
      <c r="E77" s="27"/>
      <c r="F77" s="29"/>
      <c r="G77" s="29"/>
    </row>
    <row r="78" spans="1:8" s="26" customFormat="1">
      <c r="A78" t="s">
        <v>54</v>
      </c>
      <c r="B78" s="69">
        <v>160000</v>
      </c>
      <c r="C78" s="29">
        <f t="shared" ref="C78:F79" si="20">$B78/4</f>
        <v>40000</v>
      </c>
      <c r="D78" s="29">
        <f t="shared" si="20"/>
        <v>40000</v>
      </c>
      <c r="E78" s="29">
        <f t="shared" si="20"/>
        <v>40000</v>
      </c>
      <c r="F78" s="29">
        <f t="shared" si="20"/>
        <v>40000</v>
      </c>
      <c r="G78" s="29">
        <f>SUM(C78:F78)</f>
        <v>160000</v>
      </c>
    </row>
    <row r="79" spans="1:8" s="26" customFormat="1">
      <c r="A79" t="s">
        <v>57</v>
      </c>
      <c r="B79" s="69">
        <v>11700</v>
      </c>
      <c r="C79" s="29">
        <f t="shared" si="20"/>
        <v>2925</v>
      </c>
      <c r="D79" s="29">
        <f t="shared" si="20"/>
        <v>2925</v>
      </c>
      <c r="E79" s="29">
        <f t="shared" si="20"/>
        <v>2925</v>
      </c>
      <c r="F79" s="29">
        <f t="shared" si="20"/>
        <v>2925</v>
      </c>
      <c r="G79" s="29">
        <f>SUM(C79:F79)</f>
        <v>11700</v>
      </c>
    </row>
    <row r="80" spans="1:8" s="26" customFormat="1">
      <c r="C80" s="52"/>
      <c r="D80" s="28"/>
      <c r="E80" s="52"/>
      <c r="F80" s="53"/>
      <c r="G80" s="53">
        <f t="shared" ref="G80" si="21">SUM(C80:F80)</f>
        <v>0</v>
      </c>
    </row>
    <row r="81" spans="1:8" s="1" customFormat="1">
      <c r="A81" s="30" t="s">
        <v>20</v>
      </c>
      <c r="B81" s="70">
        <f t="shared" ref="B81:G81" si="22">SUM(B78:B80)</f>
        <v>171700</v>
      </c>
      <c r="C81" s="43">
        <f t="shared" si="22"/>
        <v>42925</v>
      </c>
      <c r="D81" s="43">
        <f t="shared" si="22"/>
        <v>42925</v>
      </c>
      <c r="E81" s="43">
        <f t="shared" si="22"/>
        <v>42925</v>
      </c>
      <c r="F81" s="43">
        <f t="shared" si="22"/>
        <v>42925</v>
      </c>
      <c r="G81" s="43">
        <f t="shared" si="22"/>
        <v>171700</v>
      </c>
      <c r="H81" s="43"/>
    </row>
    <row r="82" spans="1:8" s="1" customFormat="1" ht="13.5" thickBot="1">
      <c r="A82" s="30"/>
      <c r="B82" s="30"/>
      <c r="C82" s="43"/>
      <c r="D82" s="43"/>
      <c r="E82" s="43"/>
      <c r="F82" s="43"/>
      <c r="G82" s="43"/>
      <c r="H82" s="43"/>
    </row>
    <row r="83" spans="1:8" ht="16.5" thickBot="1">
      <c r="A83" s="17" t="s">
        <v>22</v>
      </c>
      <c r="B83" s="38">
        <f>B81+B75+B69+B64+B49+B44</f>
        <v>3775122.8899999997</v>
      </c>
      <c r="C83" s="38">
        <f>C81+C75+C69+C64+C49+C44</f>
        <v>1003633.1824999999</v>
      </c>
      <c r="D83" s="38">
        <f t="shared" ref="D83:G83" si="23">D81+D75+D69+D64+D49+D44</f>
        <v>1003633.1824999999</v>
      </c>
      <c r="E83" s="38">
        <f t="shared" si="23"/>
        <v>1003633.1824999999</v>
      </c>
      <c r="F83" s="38">
        <f t="shared" si="23"/>
        <v>1003633.1824999999</v>
      </c>
      <c r="G83" s="38">
        <f t="shared" si="23"/>
        <v>3775122.8899999997</v>
      </c>
      <c r="H83" s="29"/>
    </row>
    <row r="84" spans="1:8" s="1" customFormat="1">
      <c r="A84" s="30"/>
      <c r="B84" s="30"/>
      <c r="C84" s="43"/>
      <c r="D84" s="43"/>
      <c r="E84" s="43"/>
      <c r="F84" s="43"/>
      <c r="G84" s="43"/>
      <c r="H84" s="43"/>
    </row>
    <row r="85" spans="1:8" ht="18">
      <c r="A85" s="56" t="s">
        <v>67</v>
      </c>
      <c r="B85" s="58" t="s">
        <v>14</v>
      </c>
      <c r="C85" s="58">
        <f>C83+C31</f>
        <v>3088556.8200000003</v>
      </c>
      <c r="D85" s="58">
        <f>D83+D31</f>
        <v>3088556.8200000003</v>
      </c>
      <c r="E85" s="58">
        <f>E83+E31</f>
        <v>3088556.8200000003</v>
      </c>
      <c r="F85" s="58">
        <f>F83+F31</f>
        <v>3088556.8200000003</v>
      </c>
      <c r="G85" s="59">
        <f>G83+G31</f>
        <v>12114817.440000001</v>
      </c>
    </row>
    <row r="89" spans="1:8">
      <c r="A89" s="30"/>
      <c r="B89" s="30"/>
      <c r="C89" s="24"/>
      <c r="D89" s="24"/>
    </row>
  </sheetData>
  <printOptions horizontalCentered="1" gridLines="1"/>
  <pageMargins left="0.27" right="0.25" top="0.6" bottom="0.56000000000000005" header="0.27" footer="0.21"/>
  <pageSetup scale="81" fitToHeight="11" orientation="landscape" r:id="rId1"/>
  <headerFooter alignWithMargins="0">
    <oddFooter>&amp;L&amp;F&amp;RPage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workbookViewId="0">
      <selection activeCell="H49" sqref="H1:H1048576"/>
    </sheetView>
  </sheetViews>
  <sheetFormatPr defaultRowHeight="12.75"/>
  <cols>
    <col min="1" max="1" width="62.85546875" style="4" bestFit="1" customWidth="1"/>
    <col min="2" max="2" width="22.28515625" style="4" bestFit="1" customWidth="1"/>
    <col min="3" max="4" width="16.28515625" style="2" bestFit="1" customWidth="1"/>
    <col min="5" max="5" width="16.28515625" style="3" bestFit="1" customWidth="1"/>
    <col min="6" max="6" width="16.28515625" style="4" bestFit="1" customWidth="1"/>
    <col min="7" max="7" width="18" style="4" bestFit="1" customWidth="1"/>
    <col min="8" max="16384" width="9.140625" style="4"/>
  </cols>
  <sheetData>
    <row r="1" spans="1:9">
      <c r="A1" s="1" t="s">
        <v>96</v>
      </c>
      <c r="B1" s="1"/>
    </row>
    <row r="2" spans="1:9">
      <c r="A2" s="1"/>
      <c r="B2" s="1"/>
    </row>
    <row r="3" spans="1:9" s="8" customFormat="1" ht="20.25" customHeight="1" thickBot="1">
      <c r="A3" s="5" t="s">
        <v>68</v>
      </c>
      <c r="B3" s="5"/>
      <c r="C3" s="6"/>
      <c r="D3" s="6"/>
      <c r="E3" s="7"/>
    </row>
    <row r="4" spans="1:9" s="9" customFormat="1" ht="26.25" thickBot="1">
      <c r="B4" s="60" t="s">
        <v>24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9" s="9" customFormat="1" ht="13.5" thickBot="1">
      <c r="B5" s="14"/>
      <c r="C5" s="15"/>
      <c r="D5" s="15"/>
      <c r="E5" s="16"/>
      <c r="F5" s="16"/>
      <c r="G5" s="16"/>
    </row>
    <row r="6" spans="1:9" s="9" customFormat="1" ht="16.5" thickBot="1">
      <c r="A6" s="17" t="s">
        <v>6</v>
      </c>
      <c r="B6" s="18"/>
      <c r="C6" s="19"/>
      <c r="D6" s="19"/>
      <c r="E6" s="20"/>
    </row>
    <row r="7" spans="1:9" s="9" customFormat="1" ht="16.5" thickBot="1">
      <c r="A7" s="21"/>
    </row>
    <row r="8" spans="1:9" s="25" customFormat="1" ht="13.5" thickBot="1">
      <c r="A8" s="22" t="s">
        <v>0</v>
      </c>
      <c r="B8" s="23"/>
      <c r="C8" s="24"/>
      <c r="D8" s="24"/>
      <c r="E8" s="3"/>
    </row>
    <row r="9" spans="1:9">
      <c r="B9" s="26"/>
      <c r="C9" s="27"/>
      <c r="D9" s="28"/>
      <c r="E9" s="27"/>
      <c r="F9" s="29"/>
      <c r="G9" s="29"/>
    </row>
    <row r="10" spans="1:9">
      <c r="B10" s="26"/>
      <c r="C10" s="27"/>
      <c r="D10" s="28"/>
      <c r="E10" s="27"/>
      <c r="F10" s="29"/>
      <c r="G10" s="29"/>
    </row>
    <row r="11" spans="1:9">
      <c r="A11" s="30"/>
      <c r="B11" s="38"/>
      <c r="C11" s="38"/>
      <c r="D11" s="38"/>
      <c r="E11" s="38"/>
      <c r="F11" s="38"/>
      <c r="G11" s="38"/>
      <c r="H11" s="29"/>
      <c r="I11" s="38"/>
    </row>
    <row r="12" spans="1:9">
      <c r="A12" s="30" t="s">
        <v>20</v>
      </c>
      <c r="B12" s="38">
        <v>3008035.72</v>
      </c>
      <c r="C12" s="38">
        <v>589026.05000000016</v>
      </c>
      <c r="D12" s="38">
        <v>433334.27000000025</v>
      </c>
      <c r="E12" s="38">
        <f>(B12-C12-D12)/2</f>
        <v>992837.69999999984</v>
      </c>
      <c r="F12" s="38">
        <f>B12-C12-D12-E12</f>
        <v>992837.69999999984</v>
      </c>
      <c r="G12" s="38">
        <f>SUM(C12:F12)</f>
        <v>3008035.72</v>
      </c>
      <c r="H12" s="29"/>
      <c r="I12" s="38"/>
    </row>
    <row r="13" spans="1:9">
      <c r="A13" s="34" t="s">
        <v>1</v>
      </c>
      <c r="B13" s="38"/>
      <c r="C13" s="38"/>
      <c r="D13" s="38"/>
      <c r="E13" s="38"/>
      <c r="F13" s="38"/>
      <c r="G13" s="38"/>
      <c r="H13" s="29"/>
      <c r="I13" s="38"/>
    </row>
    <row r="14" spans="1:9">
      <c r="B14" s="38"/>
      <c r="C14" s="38"/>
      <c r="D14" s="38"/>
      <c r="E14" s="38"/>
      <c r="F14" s="38"/>
      <c r="G14" s="38"/>
      <c r="H14" s="29"/>
      <c r="I14" s="38"/>
    </row>
    <row r="15" spans="1:9">
      <c r="A15" s="30"/>
      <c r="B15" s="38"/>
      <c r="C15" s="38"/>
      <c r="D15" s="38"/>
      <c r="E15" s="38"/>
      <c r="F15" s="38"/>
      <c r="G15" s="38"/>
      <c r="H15" s="29"/>
      <c r="I15" s="38"/>
    </row>
    <row r="16" spans="1:9">
      <c r="B16" s="38"/>
      <c r="C16" s="38"/>
      <c r="D16" s="38"/>
      <c r="E16" s="38"/>
      <c r="F16" s="38"/>
      <c r="G16" s="38"/>
      <c r="H16" s="29"/>
      <c r="I16" s="38"/>
    </row>
    <row r="17" spans="1:9">
      <c r="A17" s="3" t="s">
        <v>20</v>
      </c>
      <c r="B17" s="38">
        <v>3315515.1100000003</v>
      </c>
      <c r="C17" s="38">
        <v>776292.02999999991</v>
      </c>
      <c r="D17" s="38">
        <v>520032.62000000017</v>
      </c>
      <c r="E17" s="38">
        <f>(B17-C17-D17)/2</f>
        <v>1009595.2300000002</v>
      </c>
      <c r="F17" s="38">
        <f>B17-C17-D17-E17</f>
        <v>1009595.2300000002</v>
      </c>
      <c r="G17" s="38">
        <f>SUM(C17:F17)</f>
        <v>3315515.1100000003</v>
      </c>
      <c r="H17" s="29"/>
      <c r="I17" s="38"/>
    </row>
    <row r="18" spans="1:9">
      <c r="A18" s="34" t="s">
        <v>2</v>
      </c>
      <c r="B18" s="38"/>
      <c r="C18" s="38"/>
      <c r="D18" s="38"/>
      <c r="E18" s="38"/>
      <c r="F18" s="38"/>
      <c r="G18" s="38"/>
      <c r="H18" s="29"/>
      <c r="I18" s="38"/>
    </row>
    <row r="19" spans="1:9">
      <c r="B19" s="38"/>
      <c r="C19" s="38"/>
      <c r="D19" s="38"/>
      <c r="E19" s="38"/>
      <c r="F19" s="38"/>
      <c r="G19" s="38"/>
      <c r="H19" s="29"/>
      <c r="I19" s="38"/>
    </row>
    <row r="20" spans="1:9">
      <c r="A20" s="30"/>
      <c r="B20" s="38"/>
      <c r="C20" s="38"/>
      <c r="D20" s="38"/>
      <c r="E20" s="38"/>
      <c r="F20" s="38"/>
      <c r="G20" s="38"/>
      <c r="H20" s="29"/>
      <c r="I20" s="38"/>
    </row>
    <row r="21" spans="1:9">
      <c r="B21" s="38"/>
      <c r="C21" s="38"/>
      <c r="D21" s="38"/>
      <c r="E21" s="38"/>
      <c r="F21" s="38"/>
      <c r="G21" s="38"/>
      <c r="H21" s="29"/>
      <c r="I21" s="38"/>
    </row>
    <row r="22" spans="1:9">
      <c r="A22" s="30"/>
      <c r="B22" s="38"/>
      <c r="C22" s="38"/>
      <c r="D22" s="38"/>
      <c r="E22" s="38"/>
      <c r="F22" s="38"/>
      <c r="G22" s="38"/>
      <c r="H22" s="29"/>
      <c r="I22" s="38"/>
    </row>
    <row r="23" spans="1:9" ht="13.5" thickBot="1">
      <c r="A23" s="30" t="s">
        <v>20</v>
      </c>
      <c r="B23" s="38">
        <v>0</v>
      </c>
      <c r="C23" s="38">
        <f>SUM(C20:C22)</f>
        <v>0</v>
      </c>
      <c r="D23" s="38">
        <f>SUM(D20:D22)</f>
        <v>0</v>
      </c>
      <c r="E23" s="38">
        <f>(B23-C23-D23)/2</f>
        <v>0</v>
      </c>
      <c r="F23" s="38">
        <f>B23-C23-D23-E23</f>
        <v>0</v>
      </c>
      <c r="G23" s="38">
        <f>SUM(C23:F23)</f>
        <v>0</v>
      </c>
      <c r="H23" s="29"/>
      <c r="I23" s="38"/>
    </row>
    <row r="24" spans="1:9" s="1" customFormat="1" ht="13.5" thickBot="1">
      <c r="A24" s="40" t="s">
        <v>4</v>
      </c>
      <c r="B24" s="38"/>
      <c r="C24" s="38"/>
      <c r="D24" s="38"/>
      <c r="E24" s="38"/>
      <c r="F24" s="38"/>
      <c r="G24" s="38"/>
      <c r="H24" s="29"/>
      <c r="I24" s="38"/>
    </row>
    <row r="25" spans="1:9" s="1" customFormat="1">
      <c r="A25" s="4"/>
      <c r="B25" s="38"/>
      <c r="C25" s="38"/>
      <c r="D25" s="38"/>
      <c r="E25" s="38"/>
      <c r="F25" s="38"/>
      <c r="G25" s="38"/>
      <c r="H25" s="29"/>
      <c r="I25" s="38"/>
    </row>
    <row r="26" spans="1:9" s="1" customFormat="1">
      <c r="A26" s="30" t="s">
        <v>20</v>
      </c>
      <c r="B26" s="38">
        <v>1567816.7200000002</v>
      </c>
      <c r="C26" s="38">
        <v>262363.27999999997</v>
      </c>
      <c r="D26" s="38">
        <v>188106.55</v>
      </c>
      <c r="E26" s="38">
        <f>(B26-C26-D26)/2</f>
        <v>558673.44500000007</v>
      </c>
      <c r="F26" s="38">
        <f>B26-C26-D26-E26</f>
        <v>558673.44500000007</v>
      </c>
      <c r="G26" s="38">
        <f>SUM(C26:F26)</f>
        <v>1567816.7200000002</v>
      </c>
      <c r="H26" s="29"/>
      <c r="I26" s="38"/>
    </row>
    <row r="27" spans="1:9" s="1" customFormat="1">
      <c r="A27" s="34" t="s">
        <v>3</v>
      </c>
      <c r="B27" s="38"/>
      <c r="C27" s="38"/>
      <c r="D27" s="38"/>
      <c r="E27" s="38"/>
      <c r="F27" s="38"/>
      <c r="G27" s="38"/>
      <c r="H27" s="29"/>
      <c r="I27" s="38"/>
    </row>
    <row r="28" spans="1:9">
      <c r="B28" s="38"/>
      <c r="C28" s="38"/>
      <c r="D28" s="38"/>
      <c r="E28" s="38"/>
      <c r="F28" s="38"/>
      <c r="G28" s="38"/>
      <c r="H28" s="29"/>
      <c r="I28" s="38"/>
    </row>
    <row r="29" spans="1:9">
      <c r="A29" s="30" t="s">
        <v>20</v>
      </c>
      <c r="B29" s="38">
        <v>0</v>
      </c>
      <c r="C29" s="38">
        <f>SUM(C27:C28)</f>
        <v>0</v>
      </c>
      <c r="D29" s="38">
        <f>SUM(D27:D28)</f>
        <v>0</v>
      </c>
      <c r="E29" s="38">
        <f>(B29-C29-D29)/2</f>
        <v>0</v>
      </c>
      <c r="F29" s="38">
        <f>B29-C29-D29-E29</f>
        <v>0</v>
      </c>
      <c r="G29" s="38">
        <f>SUM(C29:F29)</f>
        <v>0</v>
      </c>
      <c r="H29" s="29"/>
      <c r="I29" s="38"/>
    </row>
    <row r="30" spans="1:9" ht="13.5" thickBot="1">
      <c r="A30" s="30"/>
      <c r="B30" s="38"/>
      <c r="C30" s="38"/>
      <c r="D30" s="38"/>
      <c r="E30" s="38"/>
      <c r="F30" s="38"/>
      <c r="G30" s="38"/>
      <c r="H30" s="29"/>
      <c r="I30" s="38"/>
    </row>
    <row r="31" spans="1:9" ht="16.5" thickBot="1">
      <c r="A31" s="17" t="s">
        <v>21</v>
      </c>
      <c r="B31" s="38">
        <f t="shared" ref="B31" si="0">B29+B26+B23+B17+B12</f>
        <v>7891367.5500000007</v>
      </c>
      <c r="C31" s="38">
        <f>C29+C26+C23+C17+C12</f>
        <v>1627681.3599999999</v>
      </c>
      <c r="D31" s="38">
        <f t="shared" ref="D31:F31" si="1">D29+D26+D23+D17+D12</f>
        <v>1141473.4400000004</v>
      </c>
      <c r="E31" s="38">
        <f t="shared" si="1"/>
        <v>2561106.375</v>
      </c>
      <c r="F31" s="38">
        <f t="shared" si="1"/>
        <v>2561106.375</v>
      </c>
      <c r="G31" s="38">
        <f>SUM(C31:F31)</f>
        <v>7891367.5500000007</v>
      </c>
      <c r="H31" s="29"/>
    </row>
    <row r="32" spans="1:9" ht="13.5" thickBot="1">
      <c r="A32" s="30"/>
      <c r="B32" s="31"/>
      <c r="C32" s="29"/>
      <c r="D32" s="29"/>
      <c r="E32" s="29"/>
      <c r="F32" s="29"/>
      <c r="G32" s="29"/>
    </row>
    <row r="33" spans="1:8" ht="16.5" thickBot="1">
      <c r="A33" s="17" t="s">
        <v>5</v>
      </c>
      <c r="B33" s="18"/>
      <c r="C33" s="4"/>
      <c r="D33" s="4"/>
      <c r="E33" s="4"/>
    </row>
    <row r="34" spans="1:8" ht="16.5" thickBot="1">
      <c r="A34" s="46"/>
      <c r="B34" s="18"/>
      <c r="C34" s="44"/>
      <c r="D34" s="44"/>
      <c r="E34" s="39"/>
      <c r="F34" s="29"/>
      <c r="G34" s="29"/>
    </row>
    <row r="35" spans="1:8" ht="13.5" thickBot="1">
      <c r="A35" s="40" t="s">
        <v>7</v>
      </c>
      <c r="B35" s="41"/>
      <c r="C35" s="44"/>
      <c r="D35" s="44"/>
      <c r="E35" s="39"/>
      <c r="F35" s="29"/>
      <c r="G35" s="29"/>
    </row>
    <row r="36" spans="1:8">
      <c r="A36" s="108" t="s">
        <v>25</v>
      </c>
      <c r="B36" s="94">
        <v>85581.17</v>
      </c>
      <c r="C36" s="98">
        <v>106.67000000000007</v>
      </c>
      <c r="D36" s="98">
        <v>7187.07</v>
      </c>
      <c r="E36" s="45">
        <f>(B36-C36-D36)/2</f>
        <v>39143.714999999997</v>
      </c>
      <c r="F36" s="45">
        <f>B36-C36-D36-E36</f>
        <v>39143.714999999997</v>
      </c>
      <c r="G36" s="45">
        <f>SUM(C36:F36)</f>
        <v>85581.169999999984</v>
      </c>
    </row>
    <row r="37" spans="1:8">
      <c r="A37" s="68" t="s">
        <v>62</v>
      </c>
      <c r="B37" s="94">
        <v>58800</v>
      </c>
      <c r="C37" s="98">
        <v>1283.1999999999998</v>
      </c>
      <c r="D37" s="98">
        <v>5340.88</v>
      </c>
      <c r="E37" s="45">
        <f t="shared" ref="E37:E41" si="2">(B37-C37-D37)/2</f>
        <v>26087.960000000003</v>
      </c>
      <c r="F37" s="45">
        <f t="shared" ref="F37:F41" si="3">B37-C37-D37-E37</f>
        <v>26087.960000000003</v>
      </c>
      <c r="G37" s="45">
        <f t="shared" ref="G37:G41" si="4">SUM(C37:F37)</f>
        <v>58800</v>
      </c>
    </row>
    <row r="38" spans="1:8">
      <c r="A38" s="68" t="s">
        <v>64</v>
      </c>
      <c r="B38" s="94">
        <v>15191.6</v>
      </c>
      <c r="C38" s="69">
        <v>0</v>
      </c>
      <c r="D38" s="69">
        <v>110.69</v>
      </c>
      <c r="E38" s="45">
        <f t="shared" si="2"/>
        <v>7540.4549999999999</v>
      </c>
      <c r="F38" s="45">
        <f t="shared" si="3"/>
        <v>7540.4549999999999</v>
      </c>
      <c r="G38" s="45">
        <f t="shared" si="4"/>
        <v>15191.599999999999</v>
      </c>
    </row>
    <row r="39" spans="1:8">
      <c r="A39" s="68" t="s">
        <v>65</v>
      </c>
      <c r="B39" s="94">
        <v>2500</v>
      </c>
      <c r="C39" s="69">
        <v>0</v>
      </c>
      <c r="D39" s="69">
        <v>1068.4299999999998</v>
      </c>
      <c r="E39" s="45">
        <f t="shared" si="2"/>
        <v>715.78500000000008</v>
      </c>
      <c r="F39" s="45">
        <f t="shared" si="3"/>
        <v>715.78500000000008</v>
      </c>
      <c r="G39" s="45">
        <f t="shared" si="4"/>
        <v>2500</v>
      </c>
    </row>
    <row r="40" spans="1:8">
      <c r="A40" s="68" t="s">
        <v>66</v>
      </c>
      <c r="B40" s="94">
        <v>8450</v>
      </c>
      <c r="C40" s="69">
        <v>0</v>
      </c>
      <c r="D40" s="69">
        <v>0</v>
      </c>
      <c r="E40" s="45">
        <f t="shared" si="2"/>
        <v>4225</v>
      </c>
      <c r="F40" s="45">
        <f t="shared" si="3"/>
        <v>4225</v>
      </c>
      <c r="G40" s="45">
        <f t="shared" si="4"/>
        <v>8450</v>
      </c>
    </row>
    <row r="41" spans="1:8">
      <c r="A41" s="68" t="s">
        <v>26</v>
      </c>
      <c r="B41" s="94">
        <v>22000</v>
      </c>
      <c r="C41" s="69">
        <v>140</v>
      </c>
      <c r="D41" s="69">
        <v>252.82</v>
      </c>
      <c r="E41" s="45">
        <f t="shared" si="2"/>
        <v>10803.59</v>
      </c>
      <c r="F41" s="45">
        <f t="shared" si="3"/>
        <v>10803.59</v>
      </c>
      <c r="G41" s="45">
        <f t="shared" si="4"/>
        <v>22000</v>
      </c>
    </row>
    <row r="42" spans="1:8">
      <c r="A42" s="30"/>
      <c r="B42" s="30"/>
      <c r="C42" s="48"/>
      <c r="D42" s="27"/>
      <c r="E42" s="39"/>
      <c r="F42" s="29"/>
      <c r="G42" s="29"/>
    </row>
    <row r="43" spans="1:8" ht="13.5" thickBot="1">
      <c r="A43" s="30" t="s">
        <v>20</v>
      </c>
      <c r="B43" s="43">
        <f>SUM(B36:B42)</f>
        <v>192522.77</v>
      </c>
      <c r="C43" s="43">
        <f t="shared" ref="C43:G43" si="5">SUM(C36:C42)</f>
        <v>1529.87</v>
      </c>
      <c r="D43" s="43">
        <f t="shared" si="5"/>
        <v>13959.890000000001</v>
      </c>
      <c r="E43" s="43">
        <f t="shared" si="5"/>
        <v>88516.505000000005</v>
      </c>
      <c r="F43" s="43">
        <f t="shared" si="5"/>
        <v>88516.505000000005</v>
      </c>
      <c r="G43" s="43">
        <f t="shared" si="5"/>
        <v>192522.77</v>
      </c>
      <c r="H43" s="43"/>
    </row>
    <row r="44" spans="1:8" ht="13.5" thickBot="1">
      <c r="A44" s="40" t="s">
        <v>9</v>
      </c>
      <c r="B44" s="41"/>
      <c r="C44" s="39"/>
      <c r="D44" s="39"/>
      <c r="E44" s="39"/>
      <c r="F44" s="29"/>
      <c r="G44" s="29"/>
    </row>
    <row r="45" spans="1:8">
      <c r="A45" s="108" t="s">
        <v>29</v>
      </c>
      <c r="B45" s="94">
        <v>20912</v>
      </c>
      <c r="C45" s="39">
        <v>0</v>
      </c>
      <c r="D45" s="39">
        <v>0</v>
      </c>
      <c r="E45" s="45">
        <f t="shared" ref="E45" si="6">(B45-C45-D45)/2</f>
        <v>10456</v>
      </c>
      <c r="F45" s="45">
        <f t="shared" ref="F45" si="7">B45-C45-D45-E45</f>
        <v>10456</v>
      </c>
      <c r="G45" s="45">
        <f t="shared" ref="G45" si="8">SUM(C45:F45)</f>
        <v>20912</v>
      </c>
    </row>
    <row r="46" spans="1:8">
      <c r="A46" s="30"/>
      <c r="B46" s="30"/>
      <c r="C46" s="42"/>
      <c r="D46" s="39"/>
      <c r="E46" s="39"/>
      <c r="F46" s="29"/>
      <c r="G46" s="29"/>
    </row>
    <row r="47" spans="1:8" ht="13.5" thickBot="1">
      <c r="A47" s="30" t="s">
        <v>20</v>
      </c>
      <c r="B47" s="70">
        <f t="shared" ref="B47:G47" si="9">SUM(B45:B46)</f>
        <v>20912</v>
      </c>
      <c r="C47" s="43">
        <f t="shared" si="9"/>
        <v>0</v>
      </c>
      <c r="D47" s="43">
        <f t="shared" si="9"/>
        <v>0</v>
      </c>
      <c r="E47" s="43">
        <f t="shared" si="9"/>
        <v>10456</v>
      </c>
      <c r="F47" s="43">
        <f t="shared" si="9"/>
        <v>10456</v>
      </c>
      <c r="G47" s="43">
        <f t="shared" si="9"/>
        <v>20912</v>
      </c>
      <c r="H47" s="29"/>
    </row>
    <row r="48" spans="1:8" ht="13.5" thickBot="1">
      <c r="A48" s="40" t="s">
        <v>10</v>
      </c>
      <c r="B48" s="41"/>
      <c r="C48" s="95"/>
      <c r="D48" s="95"/>
      <c r="E48" s="95"/>
      <c r="F48" s="29"/>
      <c r="G48" s="29"/>
    </row>
    <row r="49" spans="1:8">
      <c r="A49" s="108" t="s">
        <v>30</v>
      </c>
      <c r="B49" s="94">
        <v>375</v>
      </c>
      <c r="C49" s="98">
        <v>0</v>
      </c>
      <c r="D49" s="98">
        <v>110</v>
      </c>
      <c r="E49" s="45">
        <f t="shared" ref="E49:E58" si="10">(B49-C49-D49)/2</f>
        <v>132.5</v>
      </c>
      <c r="F49" s="45">
        <f t="shared" ref="F49:F58" si="11">B49-C49-D49-E49</f>
        <v>132.5</v>
      </c>
      <c r="G49" s="45">
        <f t="shared" ref="G49:G59" si="12">SUM(C49:F49)</f>
        <v>375</v>
      </c>
    </row>
    <row r="50" spans="1:8">
      <c r="A50" s="68" t="s">
        <v>31</v>
      </c>
      <c r="B50" s="94">
        <v>85587.09</v>
      </c>
      <c r="C50" s="98">
        <v>557.81999999999994</v>
      </c>
      <c r="D50" s="98">
        <v>9150.61</v>
      </c>
      <c r="E50" s="45">
        <f t="shared" si="10"/>
        <v>37939.329999999994</v>
      </c>
      <c r="F50" s="45">
        <f t="shared" si="11"/>
        <v>37939.329999999994</v>
      </c>
      <c r="G50" s="45">
        <f t="shared" si="12"/>
        <v>85587.09</v>
      </c>
    </row>
    <row r="51" spans="1:8">
      <c r="A51" s="68" t="s">
        <v>33</v>
      </c>
      <c r="B51" s="94">
        <v>10000</v>
      </c>
      <c r="C51" s="98">
        <v>0</v>
      </c>
      <c r="D51" s="98">
        <v>3142.76</v>
      </c>
      <c r="E51" s="45">
        <f t="shared" si="10"/>
        <v>3428.62</v>
      </c>
      <c r="F51" s="45">
        <f t="shared" si="11"/>
        <v>3428.62</v>
      </c>
      <c r="G51" s="45">
        <f t="shared" si="12"/>
        <v>10000</v>
      </c>
    </row>
    <row r="52" spans="1:8">
      <c r="A52" s="68" t="s">
        <v>34</v>
      </c>
      <c r="B52" s="94">
        <v>3505</v>
      </c>
      <c r="C52" s="98">
        <v>0</v>
      </c>
      <c r="D52" s="98">
        <v>0</v>
      </c>
      <c r="E52" s="45">
        <f t="shared" si="10"/>
        <v>1752.5</v>
      </c>
      <c r="F52" s="45">
        <f t="shared" si="11"/>
        <v>1752.5</v>
      </c>
      <c r="G52" s="45">
        <f t="shared" si="12"/>
        <v>3505</v>
      </c>
    </row>
    <row r="53" spans="1:8">
      <c r="A53" s="68" t="s">
        <v>35</v>
      </c>
      <c r="B53" s="94">
        <v>457350</v>
      </c>
      <c r="C53" s="98">
        <v>0</v>
      </c>
      <c r="D53" s="98">
        <v>201.64</v>
      </c>
      <c r="E53" s="45">
        <f t="shared" si="10"/>
        <v>228574.18</v>
      </c>
      <c r="F53" s="45">
        <f t="shared" si="11"/>
        <v>228574.18</v>
      </c>
      <c r="G53" s="45">
        <f>SUM(C53:F53)-9995</f>
        <v>447355</v>
      </c>
    </row>
    <row r="54" spans="1:8">
      <c r="A54" s="68" t="s">
        <v>37</v>
      </c>
      <c r="B54" s="94">
        <v>19842.400000000001</v>
      </c>
      <c r="C54" s="98">
        <v>0</v>
      </c>
      <c r="D54" s="98">
        <v>0</v>
      </c>
      <c r="E54" s="45">
        <f t="shared" si="10"/>
        <v>9921.2000000000007</v>
      </c>
      <c r="F54" s="45">
        <f t="shared" si="11"/>
        <v>9921.2000000000007</v>
      </c>
      <c r="G54" s="45">
        <f t="shared" si="12"/>
        <v>19842.400000000001</v>
      </c>
    </row>
    <row r="55" spans="1:8">
      <c r="A55" s="68" t="s">
        <v>41</v>
      </c>
      <c r="B55" s="94">
        <v>23250</v>
      </c>
      <c r="C55" s="98">
        <v>0</v>
      </c>
      <c r="D55" s="98">
        <v>0</v>
      </c>
      <c r="E55" s="45">
        <f t="shared" si="10"/>
        <v>11625</v>
      </c>
      <c r="F55" s="45">
        <f t="shared" si="11"/>
        <v>11625</v>
      </c>
      <c r="G55" s="45">
        <f t="shared" si="12"/>
        <v>23250</v>
      </c>
    </row>
    <row r="56" spans="1:8">
      <c r="A56" s="68" t="s">
        <v>42</v>
      </c>
      <c r="B56" s="94">
        <v>29700</v>
      </c>
      <c r="C56" s="98">
        <v>1145</v>
      </c>
      <c r="D56" s="98">
        <v>0</v>
      </c>
      <c r="E56" s="45">
        <f t="shared" si="10"/>
        <v>14277.5</v>
      </c>
      <c r="F56" s="45">
        <f t="shared" si="11"/>
        <v>14277.5</v>
      </c>
      <c r="G56" s="45">
        <f t="shared" si="12"/>
        <v>29700</v>
      </c>
    </row>
    <row r="57" spans="1:8">
      <c r="A57" s="68" t="s">
        <v>43</v>
      </c>
      <c r="B57" s="94">
        <v>24500</v>
      </c>
      <c r="C57" s="98">
        <v>0</v>
      </c>
      <c r="D57" s="98">
        <v>0</v>
      </c>
      <c r="E57" s="45">
        <f t="shared" si="10"/>
        <v>12250</v>
      </c>
      <c r="F57" s="45">
        <f t="shared" si="11"/>
        <v>12250</v>
      </c>
      <c r="G57" s="45">
        <f t="shared" si="12"/>
        <v>24500</v>
      </c>
    </row>
    <row r="58" spans="1:8">
      <c r="A58" s="68" t="s">
        <v>98</v>
      </c>
      <c r="B58" s="94">
        <v>23499.879999999997</v>
      </c>
      <c r="C58" s="98">
        <v>0</v>
      </c>
      <c r="D58" s="98">
        <v>0</v>
      </c>
      <c r="E58" s="45">
        <f t="shared" si="10"/>
        <v>11749.939999999999</v>
      </c>
      <c r="F58" s="45">
        <f t="shared" si="11"/>
        <v>11749.939999999999</v>
      </c>
      <c r="G58" s="45">
        <f t="shared" si="12"/>
        <v>23499.879999999997</v>
      </c>
    </row>
    <row r="59" spans="1:8">
      <c r="A59" s="68" t="s">
        <v>46</v>
      </c>
      <c r="B59" s="94">
        <v>2500</v>
      </c>
      <c r="C59" s="97">
        <v>0</v>
      </c>
      <c r="D59" s="97">
        <f>SUM(D50:D58)</f>
        <v>12495.01</v>
      </c>
      <c r="E59" s="45">
        <v>0</v>
      </c>
      <c r="F59" s="45">
        <v>0</v>
      </c>
      <c r="G59" s="45">
        <f t="shared" si="12"/>
        <v>12495.01</v>
      </c>
      <c r="H59" s="29"/>
    </row>
    <row r="60" spans="1:8">
      <c r="A60" s="93"/>
      <c r="B60" s="94"/>
      <c r="C60" s="97"/>
      <c r="D60" s="97"/>
      <c r="E60" s="97"/>
      <c r="F60" s="29"/>
      <c r="G60" s="29"/>
      <c r="H60" s="29"/>
    </row>
    <row r="61" spans="1:8" ht="13.5" thickBot="1">
      <c r="A61" s="30" t="s">
        <v>20</v>
      </c>
      <c r="B61" s="118">
        <f>SUM(B49:B60)</f>
        <v>680109.37</v>
      </c>
      <c r="C61" s="109">
        <f t="shared" ref="C61:G61" si="13">SUM(C49:C60)</f>
        <v>1702.82</v>
      </c>
      <c r="D61" s="109">
        <f t="shared" si="13"/>
        <v>25100.02</v>
      </c>
      <c r="E61" s="109">
        <f t="shared" si="13"/>
        <v>331650.77</v>
      </c>
      <c r="F61" s="118">
        <f t="shared" si="13"/>
        <v>331650.77</v>
      </c>
      <c r="G61" s="118">
        <f t="shared" si="13"/>
        <v>680109.38</v>
      </c>
      <c r="H61" s="29"/>
    </row>
    <row r="62" spans="1:8" ht="13.5" thickBot="1">
      <c r="A62" s="40" t="s">
        <v>11</v>
      </c>
      <c r="B62" s="41"/>
      <c r="C62" s="95"/>
      <c r="D62" s="95"/>
      <c r="E62" s="95"/>
      <c r="F62" s="29"/>
      <c r="G62" s="29"/>
    </row>
    <row r="63" spans="1:8">
      <c r="A63" s="108" t="s">
        <v>48</v>
      </c>
      <c r="B63" s="94">
        <v>2063107.16</v>
      </c>
      <c r="C63" s="98">
        <v>124356.02000000002</v>
      </c>
      <c r="D63" s="98">
        <v>30208.309999999998</v>
      </c>
      <c r="E63" s="45">
        <f t="shared" ref="E63:E64" si="14">(B63-C63-D63)/2</f>
        <v>954271.41499999992</v>
      </c>
      <c r="F63" s="45">
        <f t="shared" ref="F63:F64" si="15">B63-C63-D63-E63</f>
        <v>954271.41499999992</v>
      </c>
      <c r="G63" s="45">
        <f t="shared" ref="G63:G64" si="16">SUM(C63:F63)</f>
        <v>2063107.1599999997</v>
      </c>
    </row>
    <row r="64" spans="1:8">
      <c r="A64" s="68" t="s">
        <v>49</v>
      </c>
      <c r="B64" s="94">
        <v>3170</v>
      </c>
      <c r="C64" s="119">
        <v>0</v>
      </c>
      <c r="D64" s="98">
        <v>0</v>
      </c>
      <c r="E64" s="45">
        <f t="shared" si="14"/>
        <v>1585</v>
      </c>
      <c r="F64" s="45">
        <f t="shared" si="15"/>
        <v>1585</v>
      </c>
      <c r="G64" s="45">
        <f t="shared" si="16"/>
        <v>3170</v>
      </c>
    </row>
    <row r="65" spans="1:8">
      <c r="A65" s="30" t="s">
        <v>14</v>
      </c>
      <c r="B65" s="30"/>
      <c r="C65" s="48"/>
      <c r="D65" s="120"/>
      <c r="E65" s="95"/>
      <c r="F65" s="29"/>
      <c r="G65" s="29">
        <f t="shared" ref="G65" si="17">SUM(C65:F65)</f>
        <v>0</v>
      </c>
    </row>
    <row r="66" spans="1:8">
      <c r="A66" s="30" t="s">
        <v>20</v>
      </c>
      <c r="B66" s="70">
        <f>SUM(B63:B65)</f>
        <v>2066277.16</v>
      </c>
      <c r="C66" s="100">
        <f t="shared" ref="C66:G66" si="18">SUM(C63:C65)</f>
        <v>124356.02000000002</v>
      </c>
      <c r="D66" s="100">
        <f t="shared" si="18"/>
        <v>30208.309999999998</v>
      </c>
      <c r="E66" s="100">
        <f t="shared" si="18"/>
        <v>955856.41499999992</v>
      </c>
      <c r="F66" s="70">
        <f t="shared" si="18"/>
        <v>955856.41499999992</v>
      </c>
      <c r="G66" s="70">
        <f t="shared" si="18"/>
        <v>2066277.1599999997</v>
      </c>
      <c r="H66" s="29"/>
    </row>
    <row r="67" spans="1:8">
      <c r="A67" s="34" t="s">
        <v>12</v>
      </c>
      <c r="B67" s="23"/>
      <c r="C67" s="48"/>
      <c r="D67" s="120"/>
      <c r="E67" s="95"/>
      <c r="F67" s="29"/>
      <c r="G67" s="29"/>
    </row>
    <row r="68" spans="1:8">
      <c r="A68" s="68" t="s">
        <v>99</v>
      </c>
      <c r="B68" s="94">
        <v>2084850.8599999999</v>
      </c>
      <c r="C68" s="119">
        <v>0</v>
      </c>
      <c r="D68" s="98">
        <v>640623.14999999991</v>
      </c>
      <c r="E68" s="45">
        <f t="shared" ref="E68" si="19">(B68-C68-D68)/2</f>
        <v>722113.85499999998</v>
      </c>
      <c r="F68" s="45">
        <f t="shared" ref="F68" si="20">B68-C68-D68-E68</f>
        <v>722113.85499999998</v>
      </c>
      <c r="G68" s="45">
        <f t="shared" ref="G68" si="21">SUM(C68:F68)</f>
        <v>2084850.8599999999</v>
      </c>
    </row>
    <row r="69" spans="1:8">
      <c r="A69" s="30"/>
      <c r="B69" s="30"/>
      <c r="C69" s="121"/>
      <c r="D69" s="95"/>
      <c r="E69" s="95"/>
      <c r="F69" s="29"/>
      <c r="G69" s="29"/>
    </row>
    <row r="70" spans="1:8">
      <c r="A70" s="30" t="s">
        <v>20</v>
      </c>
      <c r="B70" s="70">
        <f>SUM(B68:B69)</f>
        <v>2084850.8599999999</v>
      </c>
      <c r="C70" s="100">
        <f t="shared" ref="C70:G70" si="22">SUM(C68:C69)</f>
        <v>0</v>
      </c>
      <c r="D70" s="100">
        <f t="shared" si="22"/>
        <v>640623.14999999991</v>
      </c>
      <c r="E70" s="100">
        <f t="shared" si="22"/>
        <v>722113.85499999998</v>
      </c>
      <c r="F70" s="70">
        <f t="shared" si="22"/>
        <v>722113.85499999998</v>
      </c>
      <c r="G70" s="70">
        <f t="shared" si="22"/>
        <v>2084850.8599999999</v>
      </c>
      <c r="H70" s="29"/>
    </row>
    <row r="71" spans="1:8">
      <c r="A71" s="51" t="s">
        <v>13</v>
      </c>
      <c r="B71" s="41"/>
      <c r="C71" s="44"/>
      <c r="D71" s="48"/>
      <c r="E71" s="102"/>
      <c r="F71" s="29"/>
      <c r="G71" s="29"/>
    </row>
    <row r="72" spans="1:8">
      <c r="A72" s="108" t="s">
        <v>100</v>
      </c>
      <c r="B72" s="94">
        <v>2555</v>
      </c>
      <c r="C72" s="44">
        <v>0</v>
      </c>
      <c r="D72" s="98">
        <v>496</v>
      </c>
      <c r="E72" s="45">
        <f t="shared" ref="E72:E76" si="23">(B72-C72-D72)/2</f>
        <v>1029.5</v>
      </c>
      <c r="F72" s="45">
        <f t="shared" ref="F72:F76" si="24">B72-C72-D72-E72</f>
        <v>1029.5</v>
      </c>
      <c r="G72" s="45">
        <f t="shared" ref="G72:G76" si="25">SUM(C72:F72)</f>
        <v>2555</v>
      </c>
    </row>
    <row r="73" spans="1:8" s="26" customFormat="1">
      <c r="A73" s="68" t="s">
        <v>54</v>
      </c>
      <c r="B73" s="94">
        <v>58261.72</v>
      </c>
      <c r="C73" s="45">
        <v>0</v>
      </c>
      <c r="D73" s="98">
        <v>1748.78</v>
      </c>
      <c r="E73" s="45">
        <f t="shared" si="23"/>
        <v>28256.47</v>
      </c>
      <c r="F73" s="45">
        <f t="shared" si="24"/>
        <v>28256.47</v>
      </c>
      <c r="G73" s="45">
        <f t="shared" si="25"/>
        <v>58261.72</v>
      </c>
    </row>
    <row r="74" spans="1:8" s="26" customFormat="1">
      <c r="A74" s="68" t="s">
        <v>56</v>
      </c>
      <c r="B74" s="94">
        <v>15000</v>
      </c>
      <c r="C74" s="45">
        <v>0</v>
      </c>
      <c r="D74" s="98">
        <v>1747.74</v>
      </c>
      <c r="E74" s="45">
        <f t="shared" si="23"/>
        <v>6626.13</v>
      </c>
      <c r="F74" s="45">
        <f t="shared" si="24"/>
        <v>6626.13</v>
      </c>
      <c r="G74" s="45">
        <f t="shared" si="25"/>
        <v>15000</v>
      </c>
    </row>
    <row r="75" spans="1:8" s="26" customFormat="1">
      <c r="A75" s="68" t="s">
        <v>57</v>
      </c>
      <c r="B75" s="94">
        <v>54648</v>
      </c>
      <c r="C75" s="52">
        <v>0</v>
      </c>
      <c r="D75" s="69">
        <v>109.99</v>
      </c>
      <c r="E75" s="45">
        <f t="shared" si="23"/>
        <v>27269.005000000001</v>
      </c>
      <c r="F75" s="45">
        <f t="shared" si="24"/>
        <v>27269.005000000001</v>
      </c>
      <c r="G75" s="45">
        <f t="shared" si="25"/>
        <v>54648</v>
      </c>
    </row>
    <row r="76" spans="1:8" s="26" customFormat="1">
      <c r="A76" s="68" t="s">
        <v>58</v>
      </c>
      <c r="B76" s="94">
        <v>2434</v>
      </c>
      <c r="C76" s="52">
        <v>0</v>
      </c>
      <c r="D76" s="69">
        <v>0</v>
      </c>
      <c r="E76" s="45">
        <f t="shared" si="23"/>
        <v>1217</v>
      </c>
      <c r="F76" s="45">
        <f t="shared" si="24"/>
        <v>1217</v>
      </c>
      <c r="G76" s="45">
        <f t="shared" si="25"/>
        <v>2434</v>
      </c>
    </row>
    <row r="77" spans="1:8" s="26" customFormat="1">
      <c r="A77" s="31"/>
      <c r="B77" s="31"/>
      <c r="C77" s="38"/>
      <c r="D77" s="28"/>
      <c r="E77" s="45"/>
      <c r="F77" s="45"/>
      <c r="G77" s="45"/>
    </row>
    <row r="78" spans="1:8" s="1" customFormat="1">
      <c r="A78" s="30" t="s">
        <v>20</v>
      </c>
      <c r="B78" s="43">
        <f t="shared" ref="B78:C78" si="26">SUM(B72:B77)</f>
        <v>132898.72</v>
      </c>
      <c r="C78" s="43">
        <f t="shared" si="26"/>
        <v>0</v>
      </c>
      <c r="D78" s="43">
        <f>SUM(D72:D77)</f>
        <v>4102.5099999999993</v>
      </c>
      <c r="E78" s="43">
        <f t="shared" ref="E78:G78" si="27">SUM(E72:E77)</f>
        <v>64398.104999999996</v>
      </c>
      <c r="F78" s="43">
        <f t="shared" si="27"/>
        <v>64398.104999999996</v>
      </c>
      <c r="G78" s="43">
        <f t="shared" si="27"/>
        <v>132898.72</v>
      </c>
      <c r="H78" s="43"/>
    </row>
    <row r="79" spans="1:8" s="1" customFormat="1" ht="13.5" thickBot="1">
      <c r="A79" s="30"/>
      <c r="B79" s="30"/>
      <c r="C79" s="43"/>
      <c r="D79" s="43"/>
      <c r="E79" s="43"/>
      <c r="F79" s="43"/>
      <c r="G79" s="43"/>
      <c r="H79" s="43"/>
    </row>
    <row r="80" spans="1:8" ht="16.5" thickBot="1">
      <c r="A80" s="17" t="s">
        <v>22</v>
      </c>
      <c r="B80" s="117">
        <f>B78+B70+B66+B61+B47+B43</f>
        <v>5177570.88</v>
      </c>
      <c r="C80" s="117">
        <f t="shared" ref="C80:G80" si="28">C78+C70+C66+C61+C47+C43</f>
        <v>127588.71000000002</v>
      </c>
      <c r="D80" s="117">
        <f t="shared" si="28"/>
        <v>713993.88</v>
      </c>
      <c r="E80" s="117">
        <f t="shared" si="28"/>
        <v>2172991.65</v>
      </c>
      <c r="F80" s="117">
        <f t="shared" si="28"/>
        <v>2172991.65</v>
      </c>
      <c r="G80" s="117">
        <f t="shared" si="28"/>
        <v>5177570.8899999997</v>
      </c>
      <c r="H80" s="29"/>
    </row>
    <row r="81" spans="1:8" s="1" customFormat="1">
      <c r="A81" s="30"/>
      <c r="B81" s="30"/>
      <c r="C81" s="43"/>
      <c r="D81" s="43"/>
      <c r="E81" s="43"/>
      <c r="F81" s="43"/>
      <c r="G81" s="43"/>
      <c r="H81" s="43"/>
    </row>
    <row r="82" spans="1:8" ht="18">
      <c r="A82" s="56" t="s">
        <v>72</v>
      </c>
      <c r="B82" s="57"/>
      <c r="C82" s="58">
        <f>C80+C31</f>
        <v>1755270.0699999998</v>
      </c>
      <c r="D82" s="58">
        <f>D80+D31</f>
        <v>1855467.3200000003</v>
      </c>
      <c r="E82" s="58">
        <f>E80+E31</f>
        <v>4734098.0250000004</v>
      </c>
      <c r="F82" s="58">
        <f>F80+F31</f>
        <v>4734098.0250000004</v>
      </c>
      <c r="G82" s="59">
        <f>G80+G31</f>
        <v>13068938.440000001</v>
      </c>
    </row>
    <row r="86" spans="1:8">
      <c r="A86" s="30"/>
      <c r="B86" s="30"/>
      <c r="C86" s="24"/>
      <c r="D86" s="24"/>
    </row>
  </sheetData>
  <printOptions horizontalCentered="1" gridLines="1"/>
  <pageMargins left="0.27" right="0.25" top="0.6" bottom="0.56000000000000005" header="0.27" footer="0.21"/>
  <pageSetup scale="81" fitToHeight="4" orientation="landscape" r:id="rId1"/>
  <headerFooter>
    <oddFooter>&amp;L&amp;F&amp;RPage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Normal="100"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G73" sqref="G73"/>
    </sheetView>
  </sheetViews>
  <sheetFormatPr defaultRowHeight="12.75"/>
  <cols>
    <col min="1" max="1" width="62.85546875" style="4" bestFit="1" customWidth="1"/>
    <col min="2" max="2" width="20.7109375" style="4" bestFit="1" customWidth="1"/>
    <col min="3" max="3" width="14" style="2" customWidth="1"/>
    <col min="4" max="4" width="14" style="2" bestFit="1" customWidth="1"/>
    <col min="5" max="5" width="14" style="3" bestFit="1" customWidth="1"/>
    <col min="6" max="6" width="14" style="4" bestFit="1" customWidth="1"/>
    <col min="7" max="7" width="13.85546875" style="4" customWidth="1"/>
    <col min="8" max="16384" width="9.140625" style="4"/>
  </cols>
  <sheetData>
    <row r="1" spans="1:7">
      <c r="A1" s="1" t="s">
        <v>61</v>
      </c>
      <c r="B1" s="1"/>
    </row>
    <row r="2" spans="1:7">
      <c r="A2" s="1"/>
      <c r="B2" s="1"/>
    </row>
    <row r="3" spans="1:7" s="8" customFormat="1" ht="20.25" customHeight="1" thickBot="1">
      <c r="A3" s="5" t="s">
        <v>75</v>
      </c>
      <c r="B3" s="5"/>
      <c r="C3" s="6"/>
      <c r="D3" s="6"/>
      <c r="E3" s="7"/>
    </row>
    <row r="4" spans="1:7" s="9" customFormat="1" ht="26.25" thickBot="1">
      <c r="B4" s="60" t="s">
        <v>23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14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18"/>
      <c r="C6" s="19"/>
      <c r="D6" s="19"/>
      <c r="E6" s="20"/>
    </row>
    <row r="7" spans="1:7" s="9" customFormat="1" ht="16.5" thickBot="1">
      <c r="A7" s="21"/>
    </row>
    <row r="8" spans="1:7" s="25" customFormat="1" ht="13.5" thickBot="1">
      <c r="A8" s="22" t="s">
        <v>0</v>
      </c>
      <c r="B8" s="23"/>
      <c r="C8" s="24"/>
      <c r="D8" s="24"/>
      <c r="E8" s="3"/>
    </row>
    <row r="9" spans="1:7">
      <c r="B9" s="26"/>
      <c r="C9" s="27"/>
      <c r="D9" s="28"/>
      <c r="E9" s="27"/>
      <c r="F9" s="29"/>
      <c r="G9" s="29"/>
    </row>
    <row r="10" spans="1:7">
      <c r="B10" s="26"/>
      <c r="C10" s="27"/>
      <c r="D10" s="28"/>
      <c r="E10" s="27"/>
      <c r="F10" s="29"/>
      <c r="G10" s="29"/>
    </row>
    <row r="11" spans="1:7">
      <c r="A11" s="30"/>
      <c r="B11" s="38"/>
      <c r="C11" s="32"/>
      <c r="D11" s="33"/>
      <c r="E11" s="27"/>
      <c r="F11" s="29"/>
      <c r="G11" s="29"/>
    </row>
    <row r="12" spans="1:7">
      <c r="A12" s="30" t="s">
        <v>20</v>
      </c>
      <c r="B12" s="38">
        <v>202737.31</v>
      </c>
      <c r="C12" s="29">
        <f>$B12/4</f>
        <v>50684.327499999999</v>
      </c>
      <c r="D12" s="29">
        <f t="shared" ref="D12:F12" si="0">$B12/4</f>
        <v>50684.327499999999</v>
      </c>
      <c r="E12" s="29">
        <f t="shared" si="0"/>
        <v>50684.327499999999</v>
      </c>
      <c r="F12" s="29">
        <f t="shared" si="0"/>
        <v>50684.327499999999</v>
      </c>
      <c r="G12" s="29">
        <f>SUM(C12:F12)</f>
        <v>202737.31</v>
      </c>
    </row>
    <row r="13" spans="1:7">
      <c r="A13" s="34" t="s">
        <v>1</v>
      </c>
      <c r="B13" s="38"/>
      <c r="C13" s="24"/>
      <c r="D13" s="35"/>
      <c r="E13" s="36"/>
    </row>
    <row r="14" spans="1:7">
      <c r="B14" s="38"/>
      <c r="C14" s="27"/>
      <c r="D14" s="28"/>
      <c r="E14" s="27"/>
      <c r="F14" s="29"/>
      <c r="G14" s="29"/>
    </row>
    <row r="15" spans="1:7">
      <c r="A15" s="30"/>
      <c r="B15" s="38"/>
      <c r="C15" s="32"/>
      <c r="D15" s="28"/>
      <c r="E15" s="27"/>
      <c r="F15" s="29"/>
      <c r="G15" s="29"/>
    </row>
    <row r="16" spans="1:7">
      <c r="B16" s="38"/>
      <c r="C16" s="27"/>
      <c r="D16" s="28"/>
      <c r="E16" s="27"/>
      <c r="F16" s="29"/>
      <c r="G16" s="29"/>
    </row>
    <row r="17" spans="1:8">
      <c r="A17" s="3" t="s">
        <v>20</v>
      </c>
      <c r="B17" s="38">
        <v>336033.87</v>
      </c>
      <c r="C17" s="29">
        <f>$B17/4</f>
        <v>84008.467499999999</v>
      </c>
      <c r="D17" s="29">
        <f t="shared" ref="D17:F17" si="1">$B17/4</f>
        <v>84008.467499999999</v>
      </c>
      <c r="E17" s="29">
        <f t="shared" si="1"/>
        <v>84008.467499999999</v>
      </c>
      <c r="F17" s="29">
        <f t="shared" si="1"/>
        <v>84008.467499999999</v>
      </c>
      <c r="G17" s="29">
        <f>SUM(C17:F17)</f>
        <v>336033.87</v>
      </c>
    </row>
    <row r="18" spans="1:8">
      <c r="A18" s="34" t="s">
        <v>2</v>
      </c>
      <c r="B18" s="38"/>
      <c r="C18" s="27"/>
      <c r="D18" s="28"/>
      <c r="E18" s="27"/>
      <c r="F18" s="29"/>
      <c r="G18" s="29"/>
    </row>
    <row r="19" spans="1:8">
      <c r="B19" s="38"/>
      <c r="C19" s="27"/>
      <c r="D19" s="28"/>
      <c r="E19" s="27"/>
      <c r="F19" s="29"/>
      <c r="G19" s="29"/>
    </row>
    <row r="20" spans="1:8">
      <c r="A20" s="30"/>
      <c r="B20" s="38"/>
      <c r="C20" s="32"/>
      <c r="D20" s="28"/>
      <c r="E20" s="27"/>
      <c r="F20" s="29"/>
      <c r="G20" s="29"/>
    </row>
    <row r="21" spans="1:8">
      <c r="B21" s="38"/>
      <c r="C21" s="27"/>
      <c r="D21" s="28"/>
      <c r="E21" s="27"/>
      <c r="F21" s="29"/>
      <c r="G21" s="29"/>
    </row>
    <row r="22" spans="1:8">
      <c r="A22" s="30"/>
      <c r="B22" s="38"/>
      <c r="C22" s="38"/>
      <c r="D22" s="28"/>
      <c r="E22" s="39"/>
      <c r="F22" s="29"/>
      <c r="G22" s="29"/>
    </row>
    <row r="23" spans="1:8" ht="13.5" thickBot="1">
      <c r="A23" s="30" t="s">
        <v>20</v>
      </c>
      <c r="B23" s="38"/>
      <c r="C23" s="29">
        <f>SUM(C20:C22)</f>
        <v>0</v>
      </c>
      <c r="D23" s="29">
        <f>SUM(D20:D22)</f>
        <v>0</v>
      </c>
      <c r="E23" s="29">
        <f>SUM(E20:E22)</f>
        <v>0</v>
      </c>
      <c r="F23" s="29">
        <f>SUM(F20:F22)</f>
        <v>0</v>
      </c>
      <c r="G23" s="29">
        <f>SUM(G20:G22)</f>
        <v>0</v>
      </c>
    </row>
    <row r="24" spans="1:8" s="1" customFormat="1" ht="13.5" thickBot="1">
      <c r="A24" s="40" t="s">
        <v>4</v>
      </c>
      <c r="B24" s="38"/>
      <c r="C24" s="39"/>
      <c r="D24" s="27"/>
      <c r="E24" s="42"/>
      <c r="F24" s="43"/>
      <c r="G24" s="43"/>
    </row>
    <row r="25" spans="1:8" s="1" customFormat="1">
      <c r="A25" s="4"/>
      <c r="B25" s="38"/>
      <c r="C25" s="43"/>
      <c r="D25" s="32"/>
      <c r="E25" s="42"/>
      <c r="F25" s="43"/>
      <c r="G25" s="29"/>
    </row>
    <row r="26" spans="1:8" s="1" customFormat="1">
      <c r="A26" s="30" t="s">
        <v>20</v>
      </c>
      <c r="B26" s="38">
        <v>136845.83000000002</v>
      </c>
      <c r="C26" s="29">
        <f>$B26/4</f>
        <v>34211.457500000004</v>
      </c>
      <c r="D26" s="29">
        <f t="shared" ref="D26:F26" si="2">$B26/4</f>
        <v>34211.457500000004</v>
      </c>
      <c r="E26" s="29">
        <f t="shared" si="2"/>
        <v>34211.457500000004</v>
      </c>
      <c r="F26" s="29">
        <f t="shared" si="2"/>
        <v>34211.457500000004</v>
      </c>
      <c r="G26" s="29">
        <f>SUM(C26:F26)</f>
        <v>136845.83000000002</v>
      </c>
    </row>
    <row r="27" spans="1:8" s="1" customFormat="1">
      <c r="A27" s="34" t="s">
        <v>3</v>
      </c>
      <c r="B27" s="23"/>
      <c r="C27" s="44"/>
      <c r="D27" s="27"/>
      <c r="E27" s="42"/>
      <c r="F27" s="43"/>
      <c r="G27" s="43"/>
    </row>
    <row r="28" spans="1:8">
      <c r="B28" s="26"/>
      <c r="C28" s="29"/>
      <c r="D28" s="29"/>
      <c r="E28" s="39"/>
      <c r="F28" s="29"/>
      <c r="G28" s="29"/>
    </row>
    <row r="29" spans="1:8">
      <c r="A29" s="30" t="s">
        <v>20</v>
      </c>
      <c r="B29" s="31"/>
      <c r="C29" s="29">
        <f>SUM(C27:C28)</f>
        <v>0</v>
      </c>
      <c r="D29" s="29">
        <f>SUM(D27:D28)</f>
        <v>0</v>
      </c>
      <c r="E29" s="29">
        <f>SUM(E27:E28)</f>
        <v>0</v>
      </c>
      <c r="F29" s="29">
        <f>SUM(F27:F28)</f>
        <v>0</v>
      </c>
      <c r="G29" s="29">
        <f>SUM(C29:F29)</f>
        <v>0</v>
      </c>
    </row>
    <row r="30" spans="1:8" ht="13.5" thickBot="1">
      <c r="A30" s="30"/>
      <c r="B30" s="31"/>
      <c r="C30" s="29"/>
      <c r="D30" s="29"/>
      <c r="E30" s="29"/>
      <c r="F30" s="29"/>
      <c r="G30" s="29"/>
    </row>
    <row r="31" spans="1:8" ht="16.5" thickBot="1">
      <c r="A31" s="17" t="s">
        <v>21</v>
      </c>
      <c r="B31" s="38">
        <f>SUM(B9:B29)</f>
        <v>675617.01</v>
      </c>
      <c r="C31" s="38">
        <f>C29+C26+C23+C17+C12</f>
        <v>168904.2525</v>
      </c>
      <c r="D31" s="38">
        <f>D29+D26+D23+D17+D12</f>
        <v>168904.2525</v>
      </c>
      <c r="E31" s="38">
        <f>E29+E26+E23+E17+E12</f>
        <v>168904.2525</v>
      </c>
      <c r="F31" s="38">
        <f>F29+F26+F23+F17+F12</f>
        <v>168904.2525</v>
      </c>
      <c r="G31" s="38">
        <f>G29+G26+G23+G17+G12</f>
        <v>675617.01</v>
      </c>
      <c r="H31" s="29"/>
    </row>
    <row r="32" spans="1:8" ht="13.5" thickBot="1">
      <c r="A32" s="30"/>
      <c r="B32" s="31"/>
      <c r="C32" s="29"/>
      <c r="D32" s="29"/>
      <c r="E32" s="29"/>
      <c r="F32" s="29"/>
      <c r="G32" s="29"/>
    </row>
    <row r="33" spans="1:8" ht="16.5" thickBot="1">
      <c r="A33" s="17" t="s">
        <v>5</v>
      </c>
      <c r="B33" s="18"/>
      <c r="C33" s="4"/>
      <c r="D33" s="4"/>
      <c r="E33" s="4"/>
    </row>
    <row r="34" spans="1:8" ht="16.5" thickBot="1">
      <c r="A34" s="46"/>
      <c r="B34" s="18"/>
      <c r="C34" s="44"/>
      <c r="D34" s="27"/>
      <c r="E34" s="39"/>
      <c r="F34" s="29"/>
      <c r="G34" s="29"/>
    </row>
    <row r="35" spans="1:8" ht="13.5" thickBot="1">
      <c r="A35" s="40" t="s">
        <v>7</v>
      </c>
      <c r="B35" s="41"/>
      <c r="C35" s="27"/>
      <c r="D35" s="27"/>
      <c r="E35" s="39"/>
      <c r="F35" s="29"/>
      <c r="G35" s="29"/>
    </row>
    <row r="36" spans="1:8">
      <c r="A36" s="41" t="s">
        <v>14</v>
      </c>
      <c r="B36" s="41"/>
      <c r="C36" s="27"/>
      <c r="D36" s="39"/>
      <c r="E36" s="47"/>
      <c r="F36" s="29"/>
      <c r="G36" s="29"/>
    </row>
    <row r="37" spans="1:8">
      <c r="A37" t="s">
        <v>25</v>
      </c>
      <c r="B37" s="69">
        <v>6500</v>
      </c>
      <c r="C37" s="29">
        <f t="shared" ref="C37:F37" si="3">$B37/4</f>
        <v>1625</v>
      </c>
      <c r="D37" s="29">
        <f t="shared" si="3"/>
        <v>1625</v>
      </c>
      <c r="E37" s="29">
        <f t="shared" si="3"/>
        <v>1625</v>
      </c>
      <c r="F37" s="29">
        <f t="shared" si="3"/>
        <v>1625</v>
      </c>
      <c r="G37" s="29">
        <f>SUM(C37:F37)</f>
        <v>6500</v>
      </c>
    </row>
    <row r="38" spans="1:8">
      <c r="A38" s="30"/>
      <c r="B38" s="30"/>
      <c r="C38" s="48"/>
      <c r="D38" s="27"/>
      <c r="E38" s="39"/>
      <c r="F38" s="29"/>
      <c r="G38" s="29"/>
    </row>
    <row r="39" spans="1:8" ht="13.5" thickBot="1">
      <c r="A39" s="30" t="s">
        <v>20</v>
      </c>
      <c r="B39" s="70">
        <f>B37</f>
        <v>6500</v>
      </c>
      <c r="C39" s="43">
        <f>SUM(C37:C38)</f>
        <v>1625</v>
      </c>
      <c r="D39" s="43">
        <f>SUM(D37:D38)</f>
        <v>1625</v>
      </c>
      <c r="E39" s="43">
        <f>SUM(E37:E38)</f>
        <v>1625</v>
      </c>
      <c r="F39" s="43">
        <f>SUM(F37:F38)</f>
        <v>1625</v>
      </c>
      <c r="G39" s="43">
        <f>SUM(G37:G38)</f>
        <v>6500</v>
      </c>
      <c r="H39" s="29"/>
    </row>
    <row r="40" spans="1:8" ht="13.5" thickBot="1">
      <c r="A40" s="40" t="s">
        <v>9</v>
      </c>
      <c r="B40" s="41"/>
      <c r="C40" s="39"/>
      <c r="D40" s="39"/>
      <c r="E40" s="39"/>
      <c r="F40" s="29"/>
      <c r="G40" s="29"/>
    </row>
    <row r="41" spans="1:8">
      <c r="A41" s="41" t="s">
        <v>14</v>
      </c>
      <c r="B41" s="41"/>
      <c r="C41" s="39"/>
      <c r="D41" s="39"/>
      <c r="E41" s="39"/>
      <c r="F41" s="29"/>
      <c r="G41" s="29"/>
    </row>
    <row r="42" spans="1:8">
      <c r="A42" t="s">
        <v>29</v>
      </c>
      <c r="B42" s="69">
        <v>4032</v>
      </c>
      <c r="C42" s="29">
        <f t="shared" ref="C42:F42" si="4">$B42/4</f>
        <v>1008</v>
      </c>
      <c r="D42" s="29">
        <f t="shared" si="4"/>
        <v>1008</v>
      </c>
      <c r="E42" s="29">
        <f t="shared" si="4"/>
        <v>1008</v>
      </c>
      <c r="F42" s="29">
        <f t="shared" si="4"/>
        <v>1008</v>
      </c>
      <c r="G42" s="29">
        <f>SUM(C42:F42)</f>
        <v>4032</v>
      </c>
    </row>
    <row r="43" spans="1:8">
      <c r="A43" s="30"/>
      <c r="B43" s="30"/>
      <c r="C43" s="42"/>
      <c r="D43" s="39"/>
      <c r="E43" s="39"/>
      <c r="F43" s="29"/>
      <c r="G43" s="29"/>
    </row>
    <row r="44" spans="1:8" ht="13.5" thickBot="1">
      <c r="A44" s="30" t="s">
        <v>20</v>
      </c>
      <c r="B44" s="70">
        <f>B42</f>
        <v>4032</v>
      </c>
      <c r="C44" s="43">
        <f>SUM(C41:C43)</f>
        <v>1008</v>
      </c>
      <c r="D44" s="43">
        <f>SUM(D41:D43)</f>
        <v>1008</v>
      </c>
      <c r="E44" s="43">
        <f>SUM(E41:E43)</f>
        <v>1008</v>
      </c>
      <c r="F44" s="43">
        <f>SUM(F41:F43)</f>
        <v>1008</v>
      </c>
      <c r="G44" s="43">
        <f>SUM(G41:G43)</f>
        <v>4032</v>
      </c>
      <c r="H44" s="29"/>
    </row>
    <row r="45" spans="1:8" ht="13.5" thickBot="1">
      <c r="A45" s="40" t="s">
        <v>10</v>
      </c>
      <c r="B45" s="41"/>
      <c r="C45" s="39"/>
      <c r="D45" s="39"/>
      <c r="E45" s="39"/>
      <c r="F45" s="29"/>
      <c r="G45" s="29"/>
    </row>
    <row r="46" spans="1:8">
      <c r="A46" s="41"/>
      <c r="B46" s="41"/>
      <c r="C46" s="47"/>
      <c r="D46" s="39"/>
      <c r="E46" s="39"/>
      <c r="F46" s="29"/>
      <c r="G46" s="29"/>
    </row>
    <row r="47" spans="1:8">
      <c r="A47" t="s">
        <v>30</v>
      </c>
      <c r="B47" s="69">
        <v>2000</v>
      </c>
      <c r="C47" s="29">
        <f t="shared" ref="C47:F51" si="5">$B47/4</f>
        <v>500</v>
      </c>
      <c r="D47" s="29">
        <f t="shared" si="5"/>
        <v>500</v>
      </c>
      <c r="E47" s="29">
        <f t="shared" si="5"/>
        <v>500</v>
      </c>
      <c r="F47" s="29">
        <f t="shared" si="5"/>
        <v>500</v>
      </c>
      <c r="G47" s="29">
        <f t="shared" ref="G47:G49" si="6">SUM(C47:F47)</f>
        <v>2000</v>
      </c>
    </row>
    <row r="48" spans="1:8">
      <c r="A48" t="s">
        <v>31</v>
      </c>
      <c r="B48" s="69">
        <v>4800</v>
      </c>
      <c r="C48" s="29">
        <f t="shared" si="5"/>
        <v>1200</v>
      </c>
      <c r="D48" s="29">
        <f t="shared" si="5"/>
        <v>1200</v>
      </c>
      <c r="E48" s="29">
        <f t="shared" si="5"/>
        <v>1200</v>
      </c>
      <c r="F48" s="29">
        <f t="shared" si="5"/>
        <v>1200</v>
      </c>
      <c r="G48" s="29">
        <f t="shared" si="6"/>
        <v>4800</v>
      </c>
    </row>
    <row r="49" spans="1:8">
      <c r="A49" t="s">
        <v>35</v>
      </c>
      <c r="B49" s="69">
        <v>132820.66999999998</v>
      </c>
      <c r="C49" s="29">
        <f t="shared" si="5"/>
        <v>33205.167499999996</v>
      </c>
      <c r="D49" s="29">
        <f t="shared" si="5"/>
        <v>33205.167499999996</v>
      </c>
      <c r="E49" s="29">
        <f t="shared" si="5"/>
        <v>33205.167499999996</v>
      </c>
      <c r="F49" s="29">
        <f t="shared" si="5"/>
        <v>33205.167499999996</v>
      </c>
      <c r="G49" s="29">
        <f t="shared" si="6"/>
        <v>132820.66999999998</v>
      </c>
    </row>
    <row r="50" spans="1:8">
      <c r="A50" t="s">
        <v>42</v>
      </c>
      <c r="B50" s="69">
        <v>2000</v>
      </c>
      <c r="C50" s="29">
        <f t="shared" si="5"/>
        <v>500</v>
      </c>
      <c r="D50" s="29">
        <f t="shared" si="5"/>
        <v>500</v>
      </c>
      <c r="E50" s="29">
        <f t="shared" si="5"/>
        <v>500</v>
      </c>
      <c r="F50" s="29">
        <f t="shared" si="5"/>
        <v>500</v>
      </c>
      <c r="G50" s="29">
        <f t="shared" ref="G50:G51" si="7">SUM(C50:F50)</f>
        <v>2000</v>
      </c>
    </row>
    <row r="51" spans="1:8">
      <c r="A51" t="s">
        <v>43</v>
      </c>
      <c r="B51" s="69">
        <v>18500</v>
      </c>
      <c r="C51" s="29">
        <f t="shared" si="5"/>
        <v>4625</v>
      </c>
      <c r="D51" s="29">
        <f t="shared" si="5"/>
        <v>4625</v>
      </c>
      <c r="E51" s="29">
        <f t="shared" si="5"/>
        <v>4625</v>
      </c>
      <c r="F51" s="29">
        <f t="shared" si="5"/>
        <v>4625</v>
      </c>
      <c r="G51" s="29">
        <f t="shared" si="7"/>
        <v>18500</v>
      </c>
    </row>
    <row r="52" spans="1:8">
      <c r="A52" s="41"/>
      <c r="B52" s="41"/>
      <c r="C52" s="47"/>
      <c r="D52" s="39"/>
      <c r="E52" s="39"/>
      <c r="F52" s="29"/>
      <c r="G52" s="29"/>
    </row>
    <row r="53" spans="1:8" ht="13.5" thickBot="1">
      <c r="A53" s="30" t="s">
        <v>20</v>
      </c>
      <c r="B53" s="70">
        <f>SUM(B47:B52)</f>
        <v>160120.66999999998</v>
      </c>
      <c r="C53" s="43">
        <f t="shared" ref="C53:F53" si="8">SUM(C47:C52)</f>
        <v>40030.167499999996</v>
      </c>
      <c r="D53" s="43">
        <f t="shared" si="8"/>
        <v>40030.167499999996</v>
      </c>
      <c r="E53" s="43">
        <f t="shared" si="8"/>
        <v>40030.167499999996</v>
      </c>
      <c r="F53" s="43">
        <f t="shared" si="8"/>
        <v>40030.167499999996</v>
      </c>
      <c r="G53" s="43">
        <f>SUM(G47:G52)</f>
        <v>160120.66999999998</v>
      </c>
      <c r="H53" s="43"/>
    </row>
    <row r="54" spans="1:8" ht="13.5" thickBot="1">
      <c r="A54" s="40" t="s">
        <v>11</v>
      </c>
      <c r="B54" s="41"/>
      <c r="C54" s="39"/>
      <c r="D54" s="39"/>
      <c r="E54" s="39"/>
      <c r="F54" s="29"/>
      <c r="G54" s="29"/>
    </row>
    <row r="55" spans="1:8">
      <c r="A55" s="41"/>
      <c r="B55" s="41"/>
      <c r="C55" s="47"/>
      <c r="D55" s="49"/>
      <c r="E55" s="39"/>
      <c r="F55" s="29"/>
      <c r="G55" s="29"/>
    </row>
    <row r="56" spans="1:8">
      <c r="A56" t="s">
        <v>49</v>
      </c>
      <c r="B56" s="69">
        <v>7500</v>
      </c>
      <c r="C56" s="29">
        <f t="shared" ref="C56:F56" si="9">$B56/4</f>
        <v>1875</v>
      </c>
      <c r="D56" s="29">
        <f t="shared" si="9"/>
        <v>1875</v>
      </c>
      <c r="E56" s="29">
        <f t="shared" si="9"/>
        <v>1875</v>
      </c>
      <c r="F56" s="29">
        <f t="shared" si="9"/>
        <v>1875</v>
      </c>
      <c r="G56" s="29">
        <f t="shared" ref="G56" si="10">SUM(C56:F56)</f>
        <v>7500</v>
      </c>
    </row>
    <row r="57" spans="1:8">
      <c r="A57" s="30" t="s">
        <v>14</v>
      </c>
      <c r="B57" s="30"/>
      <c r="C57" s="48"/>
      <c r="D57" s="49"/>
      <c r="E57" s="39"/>
      <c r="F57" s="29"/>
      <c r="G57" s="29"/>
    </row>
    <row r="58" spans="1:8">
      <c r="A58" s="30" t="s">
        <v>20</v>
      </c>
      <c r="B58" s="70">
        <f>B56</f>
        <v>7500</v>
      </c>
      <c r="C58" s="43">
        <f>SUM(C56:C57)</f>
        <v>1875</v>
      </c>
      <c r="D58" s="43">
        <f>SUM(D56:D57)</f>
        <v>1875</v>
      </c>
      <c r="E58" s="43">
        <f>SUM(E56:E57)</f>
        <v>1875</v>
      </c>
      <c r="F58" s="43">
        <f>SUM(F56:F57)</f>
        <v>1875</v>
      </c>
      <c r="G58" s="43">
        <f>SUM(G56:G57)</f>
        <v>7500</v>
      </c>
      <c r="H58" s="29"/>
    </row>
    <row r="59" spans="1:8">
      <c r="A59" s="34" t="s">
        <v>12</v>
      </c>
      <c r="B59" s="23"/>
      <c r="C59" s="48"/>
      <c r="D59" s="49"/>
      <c r="E59" s="39"/>
      <c r="F59" s="29"/>
      <c r="G59" s="29"/>
    </row>
    <row r="60" spans="1:8">
      <c r="A60" s="41"/>
      <c r="B60" s="41"/>
      <c r="C60" s="47"/>
      <c r="D60" s="39"/>
      <c r="E60" s="39"/>
      <c r="F60" s="29"/>
      <c r="G60" s="29"/>
    </row>
    <row r="61" spans="1:8">
      <c r="A61" t="s">
        <v>51</v>
      </c>
      <c r="B61" s="69">
        <v>93000</v>
      </c>
      <c r="C61" s="29">
        <f t="shared" ref="C61:F61" si="11">$B61/4</f>
        <v>23250</v>
      </c>
      <c r="D61" s="29">
        <f t="shared" si="11"/>
        <v>23250</v>
      </c>
      <c r="E61" s="29">
        <f t="shared" si="11"/>
        <v>23250</v>
      </c>
      <c r="F61" s="29">
        <f t="shared" si="11"/>
        <v>23250</v>
      </c>
      <c r="G61" s="29">
        <f t="shared" ref="G61" si="12">SUM(C61:F61)</f>
        <v>93000</v>
      </c>
    </row>
    <row r="62" spans="1:8">
      <c r="A62" s="30"/>
      <c r="B62" s="30"/>
      <c r="C62" s="47"/>
      <c r="D62" s="39"/>
      <c r="E62" s="39"/>
      <c r="F62" s="29"/>
      <c r="G62" s="29"/>
    </row>
    <row r="63" spans="1:8">
      <c r="A63" s="30" t="s">
        <v>20</v>
      </c>
      <c r="B63" s="70">
        <f>B61</f>
        <v>93000</v>
      </c>
      <c r="C63" s="43">
        <f>SUM(C61:C62)</f>
        <v>23250</v>
      </c>
      <c r="D63" s="43">
        <f>SUM(D61:D62)</f>
        <v>23250</v>
      </c>
      <c r="E63" s="43">
        <f>SUM(E61:E62)</f>
        <v>23250</v>
      </c>
      <c r="F63" s="43">
        <f>SUM(F61:F62)</f>
        <v>23250</v>
      </c>
      <c r="G63" s="43">
        <f>SUM(G61:G62)</f>
        <v>93000</v>
      </c>
      <c r="H63" s="29"/>
    </row>
    <row r="64" spans="1:8">
      <c r="A64" s="51" t="s">
        <v>13</v>
      </c>
      <c r="B64" s="41"/>
      <c r="C64" s="27"/>
      <c r="D64" s="32"/>
      <c r="E64" s="42"/>
      <c r="F64" s="29"/>
      <c r="G64" s="29"/>
    </row>
    <row r="65" spans="1:8">
      <c r="A65" s="41"/>
      <c r="B65" s="41"/>
      <c r="C65" s="27"/>
      <c r="D65" s="49"/>
      <c r="E65" s="27"/>
      <c r="F65" s="29"/>
      <c r="G65" s="29"/>
    </row>
    <row r="66" spans="1:8" s="26" customFormat="1">
      <c r="A66" t="s">
        <v>57</v>
      </c>
      <c r="B66" s="69">
        <v>3400</v>
      </c>
      <c r="C66" s="29">
        <f t="shared" ref="C66:F67" si="13">$B66/4</f>
        <v>850</v>
      </c>
      <c r="D66" s="29">
        <f t="shared" si="13"/>
        <v>850</v>
      </c>
      <c r="E66" s="29">
        <f t="shared" si="13"/>
        <v>850</v>
      </c>
      <c r="F66" s="29">
        <f t="shared" si="13"/>
        <v>850</v>
      </c>
      <c r="G66" s="29">
        <f t="shared" ref="G66:G67" si="14">SUM(C66:F66)</f>
        <v>3400</v>
      </c>
    </row>
    <row r="67" spans="1:8" s="26" customFormat="1">
      <c r="A67" t="s">
        <v>58</v>
      </c>
      <c r="B67" s="69">
        <v>16000</v>
      </c>
      <c r="C67" s="29">
        <f t="shared" si="13"/>
        <v>4000</v>
      </c>
      <c r="D67" s="29">
        <f t="shared" si="13"/>
        <v>4000</v>
      </c>
      <c r="E67" s="29">
        <f t="shared" si="13"/>
        <v>4000</v>
      </c>
      <c r="F67" s="29">
        <f t="shared" si="13"/>
        <v>4000</v>
      </c>
      <c r="G67" s="29">
        <f t="shared" si="14"/>
        <v>16000</v>
      </c>
    </row>
    <row r="68" spans="1:8" s="26" customFormat="1">
      <c r="A68" s="31"/>
      <c r="B68" s="31"/>
      <c r="C68" s="38"/>
      <c r="D68" s="28"/>
      <c r="E68" s="54"/>
      <c r="F68" s="53"/>
      <c r="G68" s="53"/>
    </row>
    <row r="69" spans="1:8" s="1" customFormat="1">
      <c r="A69" s="30" t="s">
        <v>20</v>
      </c>
      <c r="B69" s="70">
        <f t="shared" ref="B69:G69" si="15">SUM(B66:B68)</f>
        <v>19400</v>
      </c>
      <c r="C69" s="43">
        <f t="shared" si="15"/>
        <v>4850</v>
      </c>
      <c r="D69" s="43">
        <f t="shared" si="15"/>
        <v>4850</v>
      </c>
      <c r="E69" s="43">
        <f t="shared" si="15"/>
        <v>4850</v>
      </c>
      <c r="F69" s="43">
        <f t="shared" si="15"/>
        <v>4850</v>
      </c>
      <c r="G69" s="43">
        <f t="shared" si="15"/>
        <v>19400</v>
      </c>
      <c r="H69" s="43"/>
    </row>
    <row r="70" spans="1:8" s="1" customFormat="1" ht="13.5" thickBot="1">
      <c r="A70" s="30"/>
      <c r="B70" s="30"/>
      <c r="C70" s="43"/>
      <c r="D70" s="43"/>
      <c r="E70" s="43"/>
      <c r="F70" s="43"/>
      <c r="G70" s="43"/>
      <c r="H70" s="43"/>
    </row>
    <row r="71" spans="1:8" ht="16.5" thickBot="1">
      <c r="A71" s="17" t="s">
        <v>22</v>
      </c>
      <c r="B71" s="38">
        <f>B69+B63+B58+B53+B44+B39</f>
        <v>290552.67</v>
      </c>
      <c r="C71" s="38">
        <f t="shared" ref="C71:G71" si="16">C69+C63+C58+C53+C44+C39</f>
        <v>72638.167499999996</v>
      </c>
      <c r="D71" s="38">
        <f t="shared" si="16"/>
        <v>72638.167499999996</v>
      </c>
      <c r="E71" s="38">
        <f t="shared" si="16"/>
        <v>72638.167499999996</v>
      </c>
      <c r="F71" s="38">
        <f t="shared" si="16"/>
        <v>72638.167499999996</v>
      </c>
      <c r="G71" s="38">
        <f t="shared" si="16"/>
        <v>290552.67</v>
      </c>
      <c r="H71" s="29"/>
    </row>
    <row r="72" spans="1:8" s="1" customFormat="1">
      <c r="A72" s="30"/>
      <c r="B72" s="30"/>
      <c r="C72" s="43"/>
      <c r="D72" s="43"/>
      <c r="E72" s="43"/>
      <c r="F72" s="43"/>
      <c r="G72" s="43"/>
      <c r="H72" s="43"/>
    </row>
    <row r="73" spans="1:8" ht="18">
      <c r="A73" s="56" t="s">
        <v>74</v>
      </c>
      <c r="B73" s="57"/>
      <c r="C73" s="58">
        <f>C71+C31</f>
        <v>241542.41999999998</v>
      </c>
      <c r="D73" s="58">
        <f>D71+D31</f>
        <v>241542.41999999998</v>
      </c>
      <c r="E73" s="58">
        <f>E71+E31</f>
        <v>241542.41999999998</v>
      </c>
      <c r="F73" s="58">
        <f>F71+F31</f>
        <v>241542.41999999998</v>
      </c>
      <c r="G73" s="59">
        <f>G71+G31</f>
        <v>966169.67999999993</v>
      </c>
    </row>
    <row r="77" spans="1:8">
      <c r="A77" s="30"/>
      <c r="B77" s="30"/>
      <c r="C77" s="24"/>
      <c r="D77" s="24"/>
    </row>
  </sheetData>
  <printOptions horizontalCentered="1" gridLines="1"/>
  <pageMargins left="0.27" right="0.25" top="0.6" bottom="0.56000000000000005" header="0.27" footer="0.21"/>
  <pageSetup scale="88" fitToHeight="5" orientation="landscape" r:id="rId1"/>
  <headerFooter alignWithMargins="0"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AMP~FY14</vt:lpstr>
      <vt:lpstr>AMP~FY13</vt:lpstr>
      <vt:lpstr>AFO~FY14</vt:lpstr>
      <vt:lpstr>AFO~FY13</vt:lpstr>
      <vt:lpstr>Natural Resources~FY14</vt:lpstr>
      <vt:lpstr>Natural Resources~FY13</vt:lpstr>
      <vt:lpstr>Environmental Services~FY14</vt:lpstr>
      <vt:lpstr>Environmental Services~FY13</vt:lpstr>
      <vt:lpstr>Policy and Sustainability~FY14</vt:lpstr>
      <vt:lpstr>Policy and Sustainability~FY13</vt:lpstr>
      <vt:lpstr>Community Relations~FY14</vt:lpstr>
      <vt:lpstr>Community Relations~FY13</vt:lpstr>
      <vt:lpstr>Energy Program~FY14</vt:lpstr>
      <vt:lpstr>Energy Program~FY13</vt:lpstr>
      <vt:lpstr>Enforce. &amp; Envir. Justice~FY14</vt:lpstr>
      <vt:lpstr>Enforce. &amp; Envir. Justice~FY13</vt:lpstr>
      <vt:lpstr>Green Economy~FY14</vt:lpstr>
      <vt:lpstr>Green Economy~FY13</vt:lpstr>
      <vt:lpstr>'AFO~FY13'!Print_Area</vt:lpstr>
      <vt:lpstr>'AFO~FY14'!Print_Area</vt:lpstr>
      <vt:lpstr>'AMP~FY13'!Print_Area</vt:lpstr>
      <vt:lpstr>'AMP~FY14'!Print_Area</vt:lpstr>
      <vt:lpstr>'Community Relations~FY13'!Print_Area</vt:lpstr>
      <vt:lpstr>'Community Relations~FY14'!Print_Area</vt:lpstr>
      <vt:lpstr>'Energy Program~FY13'!Print_Area</vt:lpstr>
      <vt:lpstr>'Energy Program~FY14'!Print_Area</vt:lpstr>
      <vt:lpstr>'Enforce. &amp; Envir. Justice~FY13'!Print_Area</vt:lpstr>
      <vt:lpstr>'Enforce. &amp; Envir. Justice~FY14'!Print_Area</vt:lpstr>
      <vt:lpstr>'Environmental Services~FY13'!Print_Area</vt:lpstr>
      <vt:lpstr>'Environmental Services~FY14'!Print_Area</vt:lpstr>
      <vt:lpstr>'Green Economy~FY13'!Print_Area</vt:lpstr>
      <vt:lpstr>'Green Economy~FY14'!Print_Area</vt:lpstr>
      <vt:lpstr>'Natural Resources~FY13'!Print_Area</vt:lpstr>
      <vt:lpstr>'Natural Resources~FY14'!Print_Area</vt:lpstr>
      <vt:lpstr>'Policy and Sustainability~FY13'!Print_Area</vt:lpstr>
      <vt:lpstr>'Policy and Sustainability~FY14'!Print_Area</vt:lpstr>
      <vt:lpstr>'AFO~FY13'!Print_Titles</vt:lpstr>
      <vt:lpstr>'AFO~FY14'!Print_Titles</vt:lpstr>
      <vt:lpstr>'AMP~FY13'!Print_Titles</vt:lpstr>
      <vt:lpstr>'AMP~FY14'!Print_Titles</vt:lpstr>
      <vt:lpstr>'Community Relations~FY13'!Print_Titles</vt:lpstr>
      <vt:lpstr>'Community Relations~FY14'!Print_Titles</vt:lpstr>
      <vt:lpstr>'Energy Program~FY13'!Print_Titles</vt:lpstr>
      <vt:lpstr>'Energy Program~FY14'!Print_Titles</vt:lpstr>
      <vt:lpstr>'Enforce. &amp; Envir. Justice~FY13'!Print_Titles</vt:lpstr>
      <vt:lpstr>'Enforce. &amp; Envir. Justice~FY14'!Print_Titles</vt:lpstr>
      <vt:lpstr>'Environmental Services~FY13'!Print_Titles</vt:lpstr>
      <vt:lpstr>'Environmental Services~FY14'!Print_Titles</vt:lpstr>
      <vt:lpstr>'Green Economy~FY13'!Print_Titles</vt:lpstr>
      <vt:lpstr>'Green Economy~FY14'!Print_Titles</vt:lpstr>
      <vt:lpstr>'Natural Resources~FY13'!Print_Titles</vt:lpstr>
      <vt:lpstr>'Natural Resources~FY14'!Print_Titles</vt:lpstr>
      <vt:lpstr>'Policy and Sustainability~FY13'!Print_Titles</vt:lpstr>
      <vt:lpstr>'Policy and Sustainability~FY14'!Print_Titles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Punnett</dc:creator>
  <cp:lastModifiedBy>DC User</cp:lastModifiedBy>
  <cp:lastPrinted>2013-03-26T21:50:58Z</cp:lastPrinted>
  <dcterms:created xsi:type="dcterms:W3CDTF">2005-04-20T22:51:54Z</dcterms:created>
  <dcterms:modified xsi:type="dcterms:W3CDTF">2013-04-04T18:32:31Z</dcterms:modified>
</cp:coreProperties>
</file>